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e1dafb8e9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sponibilidade" sheetId="1" r:id="R3fb37f59bf9344d7"/>
    <x:sheet xmlns:r="http://schemas.openxmlformats.org/officeDocument/2006/relationships" name="Financeiro" sheetId="2" r:id="R6bd89d21a78d4652"/>
    <x:sheet xmlns:r="http://schemas.openxmlformats.org/officeDocument/2006/relationships" name="Eventos" sheetId="3" r:id="R616784befbfe418f"/>
    <x:sheet xmlns:r="http://schemas.openxmlformats.org/officeDocument/2006/relationships" name="Equipamentos" sheetId="4" r:id="R12e8091766a94d0e"/>
    <x:sheet xmlns:r="http://schemas.openxmlformats.org/officeDocument/2006/relationships" name="Clientes" sheetId="5" r:id="R2fc3bf39c00546cc"/>
    <x:sheet xmlns:r="http://schemas.openxmlformats.org/officeDocument/2006/relationships" name="Locacoes" sheetId="6" r:id="Rca2895ea0310460c"/>
    <x:sheet xmlns:r="http://schemas.openxmlformats.org/officeDocument/2006/relationships" name="Itens" sheetId="7" r:id="R8a85d3f617a74b91"/>
    <x:sheet xmlns:r="http://schemas.openxmlformats.org/officeDocument/2006/relationships" name="Manutencao" sheetId="8" r:id="R0df6e5ccc57a4af3"/>
    <x:sheet xmlns:r="http://schemas.openxmlformats.org/officeDocument/2006/relationships" name="Devolucoes" sheetId="9" r:id="R7ddda884352c4b91"/>
    <x:sheet xmlns:r="http://schemas.openxmlformats.org/officeDocument/2006/relationships" name="Instrucoes" sheetId="10" r:id="R459254f52f0c47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 hh:mm"/>
    <x:numFmt numFmtId="201" formatCode="dd/mm/yyyy"/>
    <x:numFmt numFmtId="202" formatCode="&quot;R$ &quot;#,##0.00"/>
  </x:numFmts>
  <x:fonts count="10">
    <x:font>
      <x:sz val="11"/>
      <x:name val="Carlito"/>
    </x:font>
    <x:font>
      <x:sz val="10"/>
      <x:color rgb="FF152B3B"/>
      <x:name val="Arial"/>
    </x:font>
    <x:font>
      <x:b/>
      <x:sz val="16"/>
      <x:color rgb="FF163B59"/>
      <x:name val="Arial"/>
    </x:font>
    <x:font>
      <x:i/>
      <x:sz val="10"/>
      <x:color rgb="FF526573"/>
      <x:name val="Arial"/>
    </x:font>
    <x:font>
      <x:b/>
      <x:sz val="10"/>
      <x:color rgb="FFFFFFFF"/>
      <x:name val="Arial"/>
    </x:font>
    <x:font>
      <x:b/>
      <x:sz val="11"/>
      <x:color rgb="FFFFFFFF"/>
      <x:name val="Carlito"/>
    </x:font>
    <x:font>
      <x:sz val="11"/>
      <x:color rgb="FF152B3B"/>
      <x:name val="Arial"/>
    </x:font>
    <x:font>
      <x:b/>
      <x:sz val="11"/>
      <x:color rgb="FFFFFFFF"/>
      <x:name val="Arial"/>
    </x:font>
    <x:font>
      <x:b/>
      <x:sz val="16"/>
      <x:color rgb="FF152B3B"/>
      <x:name val="Arial"/>
    </x:font>
    <x:font>
      <x:b/>
      <x:sz val="11"/>
      <x:color rgb="FF152B3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B59"/>
      </x:patternFill>
    </x:fill>
    <x:fill>
      <x:patternFill patternType="solid">
        <x:fgColor rgb="FFF3F6F8"/>
      </x:patternFill>
    </x:fill>
    <x:fill>
      <x:patternFill patternType="solid">
        <x:fgColor rgb="FFFFF5D6"/>
      </x:patternFill>
    </x:fill>
  </x:fills>
  <x:borders count="1">
    <x:border/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0" fontId="6" fillId="0" borderId="0" xfId="0" applyNumberFormat="1" applyFont="1" applyFill="1" applyBorder="1"/>
    <x:xf numFmtId="0" fontId="2" fillId="0" borderId="0" xfId="0" applyNumberFormat="1" applyFont="1" applyFill="1" applyBorder="1"/>
    <x:xf numFmtId="0" fontId="6" fillId="2" borderId="0" xfId="0" applyNumberFormat="1" applyFont="1" applyFill="1" applyBorder="1"/>
    <x:xf numFmtId="0" fontId="7" fillId="2" borderId="0" xfId="0" applyNumberFormat="1" applyFont="1" applyFill="1" applyBorder="1"/>
    <x:xf numFmtId="0" fontId="6" fillId="4" borderId="0" xfId="0" applyNumberFormat="1" applyFont="1" applyFill="1" applyBorder="1"/>
    <x:xf numFmtId="200" fontId="6" fillId="4" borderId="0" xfId="0" applyNumberFormat="1" applyFont="1" applyFill="1" applyBorder="1"/>
    <x:xf numFmtId="0" fontId="6" fillId="3" borderId="0" xfId="0" applyNumberFormat="1" applyFont="1" applyFill="1" applyBorder="1"/>
    <x:xf numFmtId="0" fontId="8" fillId="3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9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0">
    <x:dxf>
      <x:font>
        <x:b/>
        <x:color rgb="FF9E231B"/>
      </x:font>
      <x:fill>
        <x:patternFill patternType="solid">
          <x:bgColor rgb="FFFBE9E7"/>
        </x:patternFill>
      </x:fill>
    </x:dxf>
    <x:dxf>
      <x:font>
        <x:b/>
        <x:color rgb="FF9E231B"/>
      </x:font>
      <x:fill>
        <x:patternFill patternType="solid">
          <x:bgColor rgb="FFFBE9E7"/>
        </x:patternFill>
      </x:fill>
    </x:dxf>
    <x:dxf>
      <x:font>
        <x:b/>
        <x:color rgb="FF9E231B"/>
      </x:font>
      <x:fill>
        <x:patternFill patternType="solid">
          <x:bgColor rgb="FFFBE9E7"/>
        </x:patternFill>
      </x:fill>
    </x:dxf>
    <x:dxf>
      <x:font>
        <x:b/>
        <x:color rgb="FF9E231B"/>
      </x:font>
      <x:fill>
        <x:patternFill patternType="solid">
          <x:bgColor rgb="FFFBE9E7"/>
        </x:patternFill>
      </x:fill>
    </x:dxf>
    <x:dxf>
      <x:font>
        <x:color rgb="FF9E231B"/>
      </x:font>
      <x:fill>
        <x:patternFill patternType="solid">
          <x:bgColor rgb="FFFBE9E7"/>
        </x:patternFill>
      </x:fill>
    </x:dxf>
    <x:dxf>
      <x:font>
        <x:b/>
        <x:color rgb="FF9E231B"/>
      </x:font>
      <x:fill>
        <x:patternFill patternType="solid">
          <x:bgColor rgb="FFFBE9E7"/>
        </x:patternFill>
      </x:fill>
    </x:dxf>
    <x:dxf>
      <x:font>
        <x:b/>
        <x:color rgb="FF9E231B"/>
      </x:font>
      <x:fill>
        <x:patternFill patternType="solid">
          <x:bgColor rgb="FFFBE9E7"/>
        </x:patternFill>
      </x:fill>
    </x:dxf>
    <x:dxf>
      <x:font>
        <x:b/>
        <x:color rgb="FF9E231B"/>
      </x:font>
      <x:fill>
        <x:patternFill patternType="solid">
          <x:bgColor rgb="FFFBE9E7"/>
        </x:patternFill>
      </x:fill>
    </x:dxf>
    <x:dxf>
      <x:font>
        <x:color rgb="FF9E231B"/>
      </x:font>
      <x:fill>
        <x:patternFill patternType="solid">
          <x:bgColor rgb="FFFBE9E7"/>
        </x:patternFill>
      </x:fill>
    </x:dxf>
    <x:dxf>
      <x:font>
        <x:color rgb="FF9E231B"/>
      </x:font>
      <x:fill>
        <x:patternFill patternType="solid">
          <x:bgColor rgb="FFFB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e469d6e3a4ee7" /><Relationship Type="http://schemas.openxmlformats.org/officeDocument/2006/relationships/theme" Target="/xl/theme/theme1.xml" Id="R8a6e9fc494dd4be6" /><Relationship Type="http://schemas.openxmlformats.org/officeDocument/2006/relationships/sharedStrings" Target="/xl/sharedStrings.xml" Id="R8ccb013b1fda4001" /><Relationship Type="http://schemas.openxmlformats.org/officeDocument/2006/relationships/worksheet" Target="/xl/worksheets/sheet1.xml" Id="R3fb37f59bf9344d7" /><Relationship Type="http://schemas.openxmlformats.org/officeDocument/2006/relationships/worksheet" Target="/xl/worksheets/sheet2.xml" Id="R6bd89d21a78d4652" /><Relationship Type="http://schemas.openxmlformats.org/officeDocument/2006/relationships/worksheet" Target="/xl/worksheets/sheet3.xml" Id="R616784befbfe418f" /><Relationship Type="http://schemas.openxmlformats.org/officeDocument/2006/relationships/worksheet" Target="/xl/worksheets/sheet4.xml" Id="R12e8091766a94d0e" /><Relationship Type="http://schemas.openxmlformats.org/officeDocument/2006/relationships/worksheet" Target="/xl/worksheets/sheet5.xml" Id="R2fc3bf39c00546cc" /><Relationship Type="http://schemas.openxmlformats.org/officeDocument/2006/relationships/worksheet" Target="/xl/worksheets/sheet6.xml" Id="Rca2895ea0310460c" /><Relationship Type="http://schemas.openxmlformats.org/officeDocument/2006/relationships/worksheet" Target="/xl/worksheets/sheet7.xml" Id="R8a85d3f617a74b91" /><Relationship Type="http://schemas.openxmlformats.org/officeDocument/2006/relationships/worksheet" Target="/xl/worksheets/sheet8.xml" Id="R0df6e5ccc57a4af3" /><Relationship Type="http://schemas.openxmlformats.org/officeDocument/2006/relationships/worksheet" Target="/xl/worksheets/sheet9.xml" Id="R7ddda884352c4b91" /><Relationship Type="http://schemas.openxmlformats.org/officeDocument/2006/relationships/worksheet" Target="/xl/worksheets/sheet10.xml" Id="R459254f52f0c47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B59"/>
  </x:sheetPr>
  <x:sheetViews>
    <x:sheetView showGridLines="0" workbookViewId="0"/>
  </x:sheetViews>
  <x:sheetFormatPr defaultRowHeight="15"/>
  <x:cols>
    <x:col min="1" max="1" width="37" hidden="0" customWidth="1"/>
    <x:col min="2" max="2" width="29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7" customHeight="1">
      <x:c r="A1" s="19"/>
      <x:c r="B1" s="19"/>
      <x:c r="C1" s="19"/>
      <x:c r="D1" s="19"/>
      <x:c r="E1" s="19"/>
      <x:c r="F1" s="19"/>
    </x:row>
    <x:row r="2" ht="27" customHeight="1">
      <x:c r="A2" s="20" t="str">
        <x:v>Locavolta · disponibilidade</x:v>
      </x:c>
      <x:c r="B2" s="19"/>
      <x:c r="C2" s="19"/>
      <x:c r="D2" s="19"/>
      <x:c r="E2" s="19"/>
      <x:c r="F2" s="19"/>
    </x:row>
    <x:row r="3" ht="27" customHeight="1">
      <x:c r="A3" s="19"/>
      <x:c r="B3" s="19"/>
      <x:c r="C3" s="19"/>
      <x:c r="D3" s="19"/>
      <x:c r="E3" s="19"/>
      <x:c r="F3" s="19"/>
    </x:row>
    <x:row r="4" ht="27" customHeight="1">
      <x:c r="A4" s="19" t="str">
        <x:v>Consulta por período. Amarelo: editar. Cinza: cálculo. Exemplos sintéticos.</x:v>
      </x:c>
      <x:c r="B4" s="19"/>
      <x:c r="C4" s="19"/>
      <x:c r="D4" s="19"/>
      <x:c r="E4" s="19"/>
      <x:c r="F4" s="19"/>
    </x:row>
    <x:row r="5" ht="27" customHeight="1">
      <x:c r="A5" s="19"/>
      <x:c r="B5" s="19"/>
      <x:c r="C5" s="19"/>
      <x:c r="D5" s="19"/>
      <x:c r="E5" s="19"/>
      <x:c r="F5" s="19"/>
    </x:row>
    <x:row r="6" ht="27" customHeight="1">
      <x:c r="A6" s="22" t="str">
        <x:v>Consulta</x:v>
      </x:c>
      <x:c r="B6" s="22" t="str">
        <x:v>Valor</x:v>
      </x:c>
      <x:c r="C6" s="19"/>
      <x:c r="D6" s="19"/>
      <x:c r="E6" s="19"/>
      <x:c r="F6" s="19"/>
    </x:row>
    <x:row r="7" ht="27" customHeight="1">
      <x:c r="A7" s="19" t="str">
        <x:v>Equipamento (código)</x:v>
      </x:c>
      <x:c r="B7" s="23" t="str">
        <x:v>EQ-001</x:v>
      </x:c>
      <x:c r="C7" s="19"/>
      <x:c r="D7" s="19"/>
      <x:c r="E7" s="19"/>
      <x:c r="F7" s="19"/>
    </x:row>
    <x:row r="8" ht="27" customHeight="1">
      <x:c r="A8" s="19" t="str">
        <x:v>Início da ocupação</x:v>
      </x:c>
      <x:c r="B8" s="24" t="n">
        <x:v>46305.33333333333</x:v>
      </x:c>
      <x:c r="C8" s="19"/>
      <x:c r="D8" s="19"/>
      <x:c r="E8" s="19"/>
      <x:c r="F8" s="19"/>
    </x:row>
    <x:row r="9" ht="27" customHeight="1">
      <x:c r="A9" s="19" t="str">
        <x:v>Fim da ocupação</x:v>
      </x:c>
      <x:c r="B9" s="24" t="n">
        <x:v>46305.75</x:v>
      </x:c>
      <x:c r="C9" s="19"/>
      <x:c r="D9" s="19"/>
      <x:c r="E9" s="19"/>
      <x:c r="F9" s="19"/>
    </x:row>
    <x:row r="10" ht="27" customHeight="1">
      <x:c r="A10" s="19" t="str">
        <x:v>Quantidade desejada</x:v>
      </x:c>
      <x:c r="B10" s="23" t="n">
        <x:v>25</x:v>
      </x:c>
      <x:c r="C10" s="19"/>
      <x:c r="D10" s="19"/>
      <x:c r="E10" s="19"/>
      <x:c r="F10" s="19"/>
    </x:row>
    <x:row r="11" ht="27" customHeight="1">
      <x:c r="A11" s="19"/>
      <x:c r="B11" s="19"/>
      <x:c r="C11" s="19"/>
      <x:c r="D11" s="19"/>
      <x:c r="E11" s="19"/>
      <x:c r="F11" s="19"/>
    </x:row>
    <x:row r="12" ht="27" customHeight="1">
      <x:c r="A12" s="19"/>
      <x:c r="B12" s="19"/>
      <x:c r="C12" s="19"/>
      <x:c r="D12" s="19"/>
      <x:c r="E12" s="19"/>
      <x:c r="F12" s="19"/>
    </x:row>
    <x:row r="13" ht="27" customHeight="1">
      <x:c r="A13" s="19" t="str">
        <x:v>Quantidade cadastrada</x:v>
      </x:c>
      <x:c r="B13" s="25" t="n">
        <x:f>IF(COUNTIFS('Equipamentos'!$A$7:$A$106,B7)&lt;&gt;1,"n.a.",INDEX('Equipamentos'!$E$7:$E$106,MATCH(B7,'Equipamentos'!$A$7:$A$106,0)))</x:f>
        <x:v>100</x:v>
      </x:c>
      <x:c r="C13" s="19"/>
      <x:c r="D13" s="19"/>
      <x:c r="E13" s="19"/>
      <x:c r="F13" s="19"/>
    </x:row>
    <x:row r="14" ht="27" customHeight="1">
      <x:c r="A14" s="19" t="str">
        <x:v>Já ocupado no início</x:v>
      </x:c>
      <x:c r="B14" s="25" t="n">
        <x:f>SUMIFS('Eventos'!$C$7:$C$406,'Eventos'!$A$7:$A$406,B7,'Eventos'!$B$7:$B$406,"&lt;="&amp;B8)</x:f>
        <x:v>60</x:v>
      </x:c>
      <x:c r="C14" s="19"/>
      <x:c r="D14" s="19"/>
      <x:c r="E14" s="19"/>
      <x:c r="F14" s="19"/>
    </x:row>
    <x:row r="15" ht="27" customHeight="1">
      <x:c r="A15" s="19" t="str">
        <x:v>Pico ocupado no período</x:v>
      </x:c>
      <x:c r="B15" s="25" t="n">
        <x:f>MAX(B14,'Eventos'!$F$7:$F$406)</x:f>
        <x:v>75</x:v>
      </x:c>
      <x:c r="C15" s="19"/>
      <x:c r="D15" s="19"/>
      <x:c r="E15" s="19"/>
      <x:c r="F15" s="19"/>
    </x:row>
    <x:row r="16" ht="27" customHeight="1">
      <x:c r="A16" s="19" t="str">
        <x:v>Menor disponibilidade</x:v>
      </x:c>
      <x:c r="B16" s="26" t="n">
        <x:f>IF(OR(COUNT(B8:B10)&lt;&gt;3,B9&lt;=B8,B10&lt;=0,B10&lt;&gt;INT(B10),NOT(ISNUMBER(B13)),COUNTIFS('Equipamentos'!$I$7:$I$106,"REVISAR cadastro")&gt;0,COUNTIFS('Locacoes'!$G$7:$G$106,"REVISAR locação")&gt;0,COUNTIFS('Itens'!$J$7:$J$106,"REVISAR item")&gt;0,COUNTIFS('Manutencao'!$H$7:$H$106,"REVISAR manutenção")&gt;0,COUNTIFS('Devolucoes'!$H$7:$H$106,"REVISAR devolução")+COUNTIFS('Devolucoes'!$H$7:$H$106,"REVISAR excesso devolvido")+COUNTIFS('Devolucoes'!$H$7:$H$106,"REVISAR avaria/manutenção")&gt;0),"n.a.",B13-B15)</x:f>
        <x:v>25</x:v>
      </x:c>
      <x:c r="C16" s="19"/>
      <x:c r="D16" s="19"/>
      <x:c r="E16" s="19"/>
      <x:c r="F16" s="19"/>
    </x:row>
    <x:row r="17" ht="27" customHeight="1">
      <x:c r="A17" s="19"/>
      <x:c r="B17" s="19"/>
      <x:c r="C17" s="19"/>
      <x:c r="D17" s="19"/>
      <x:c r="E17" s="19"/>
      <x:c r="F17" s="19"/>
    </x:row>
    <x:row r="18" ht="40" customHeight="1">
      <x:c r="A18" s="19" t="str">
        <x:v>Resultado</x:v>
      </x:c>
      <x:c r="B18" s="28" t="str">
        <x:f>IF(NOT(ISNUMBER(B16)),"REVISAR DADOS",IF(B16&lt;0,"CONFLITO EXISTENTE",IF(B16&gt;=B10,"CABE NO PERÍODO","QUANTIDADE INSUFICIENTE")))</x:f>
        <x:v>CABE NO PERÍODO</x:v>
      </x:c>
      <x:c r="C18" s="19"/>
      <x:c r="D18" s="19"/>
      <x:c r="E18" s="19"/>
      <x:c r="F18" s="19"/>
    </x:row>
    <x:row r="19" ht="27" customHeight="1">
      <x:c r="A19" s="19"/>
      <x:c r="B19" s="19"/>
      <x:c r="C19" s="19"/>
      <x:c r="D19" s="19"/>
      <x:c r="E19" s="19"/>
      <x:c r="F19" s="19"/>
    </x:row>
    <x:row r="20" ht="27" customHeight="1">
      <x:c r="A20" s="19"/>
      <x:c r="B20" s="19"/>
      <x:c r="C20" s="19"/>
      <x:c r="D20" s="19"/>
      <x:c r="E20" s="19"/>
      <x:c r="F20" s="19"/>
    </x:row>
    <x:row r="21" ht="27" customHeight="1">
      <x:c r="A21" s="19" t="str">
        <x:v>Limite desta versão</x:v>
      </x:c>
      <x:c r="B21" s="19"/>
      <x:c r="C21" s="19"/>
      <x:c r="D21" s="19"/>
      <x:c r="E21" s="19"/>
      <x:c r="F21" s="19"/>
    </x:row>
    <x:row r="22" ht="27" customHeight="1">
      <x:c r="A22" s="19" t="str">
        <x:v>100 equipamentos, clientes, locações, linhas, manutenções, devoluções e movimentos.</x:v>
      </x:c>
      <x:c r="B22" s="19"/>
      <x:c r="C22" s="19"/>
      <x:c r="D22" s="19"/>
      <x:c r="E22" s="19"/>
      <x:c r="F22" s="19"/>
    </x:row>
    <x:row r="23" ht="27" customHeight="1">
      <x:c r="A23" s="19"/>
      <x:c r="B23" s="19"/>
      <x:c r="C23" s="19"/>
      <x:c r="D23" s="19"/>
      <x:c r="E23" s="19"/>
      <x:c r="F23" s="19"/>
    </x:row>
    <x:row r="24" ht="27" customHeight="1">
      <x:c r="A24" s="19" t="str">
        <x:v>Inclua preparação, transporte e limpeza no período consultado.</x:v>
      </x:c>
      <x:c r="B24" s="19"/>
      <x:c r="C24" s="19"/>
      <x:c r="D24" s="19"/>
      <x:c r="E24" s="19"/>
      <x:c r="F24" s="19"/>
    </x:row>
    <x:row r="25" ht="27" customHeight="1">
      <x:c r="A25" s="19" t="str">
        <x:v>A conferência física e a atualização de atrasos continuam necessárias.</x:v>
      </x:c>
      <x:c r="B25" s="19"/>
      <x:c r="C25" s="19"/>
      <x:c r="D25" s="19"/>
      <x:c r="E25" s="19"/>
      <x:c r="F25" s="19"/>
    </x:row>
    <x:row r="26" ht="27" customHeight="1">
      <x:c r="A26" s="19" t="str">
        <x:v>A planilha não bloqueia reservas feitas simultaneamente por duas pessoas.</x:v>
      </x:c>
      <x:c r="B26" s="19"/>
      <x:c r="C26" s="19"/>
      <x:c r="D26" s="19"/>
      <x:c r="E26" s="19"/>
      <x:c r="F26" s="19"/>
    </x:row>
    <x:row r="27" ht="27" customHeight="1">
      <x:c r="A27" s="19"/>
      <x:c r="B27" s="19"/>
      <x:c r="C27" s="19"/>
      <x:c r="D27" s="19"/>
      <x:c r="E27" s="19"/>
      <x:c r="F27" s="19"/>
    </x:row>
    <x:row r="28" ht="27" customHeight="1">
      <x:c r="A28" s="19" t="str">
        <x:v>Comece pela aba Instrucoes e preserve uma cópia antes de apagar os exemplos.</x:v>
      </x:c>
      <x:c r="B28" s="19"/>
      <x:c r="C28" s="19"/>
      <x:c r="D28" s="19"/>
      <x:c r="E28" s="19"/>
      <x:c r="F28" s="19"/>
    </x:row>
    <x:row r="29" ht="27" customHeight="1">
      <x:c r="A29" s="19"/>
      <x:c r="B29" s="19"/>
      <x:c r="C29" s="19"/>
      <x:c r="D29" s="19"/>
      <x:c r="E29" s="19"/>
      <x:c r="F29" s="19"/>
    </x:row>
  </x:sheetData>
  <x:conditionalFormatting sqref="B18:B18">
    <x:cfRule type="containsText" dxfId="8" priority="1" operator="containsText" text="REVISAR"/>
  </x:conditionalFormatting>
  <x:conditionalFormatting sqref="B16:B16">
    <x:cfRule type="cellIs" dxfId="9" priority="2" operator="lessThan">
      <x:formula>0</x:formula>
    </x:cfRule>
  </x:conditionalFormatting>
  <x:dataValidations count="1">
    <x:dataValidation type="list" sqref="B7">
      <x:formula1>'Equipamentos'!$A$7:$A$106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6" hidden="0" customWidth="1"/>
    <x:col min="4" max="4" width="22" hidden="0" customWidth="1"/>
    <x:col min="5" max="5" width="35" hidden="0" customWidth="1"/>
    <x:col min="6" max="6" width="21" hidden="0" customWidth="1"/>
    <x:col min="7" max="7" width="18" hidden="0" customWidth="1"/>
    <x:col min="8" max="8" width="18" hidden="0" customWidth="1"/>
    <x:col min="9" max="9" width="18" hidden="0" customWidth="1"/>
    <x:col min="10" max="10" width="23" hidden="0" customWidth="1"/>
    <x:col min="11" max="11" width="25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9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3" customHeight="1">
      <x:c r="A2" s="3" t="str">
        <x:v>Recebimentos e despesas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3" customHeight="1">
      <x:c r="A4" s="4" t="str">
        <x:v>Lançamentos em centavos. Caução recebida não é receita; acerto exige lançamento próprio.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34" customHeight="1">
      <x:c r="A6" s="8" t="str">
        <x:v>Código</x:v>
      </x:c>
      <x:c r="B6" s="8" t="str">
        <x:v>Locação</x:v>
      </x:c>
      <x:c r="C6" s="8" t="str">
        <x:v>Data</x:v>
      </x:c>
      <x:c r="D6" s="8" t="str">
        <x:v>Tipo</x:v>
      </x:c>
      <x:c r="E6" s="8" t="str">
        <x:v>Descrição</x:v>
      </x:c>
      <x:c r="F6" s="8" t="str">
        <x:v>Valor (centavos)</x:v>
      </x:c>
      <x:c r="G6" s="8" t="str">
        <x:v>Método</x:v>
      </x:c>
      <x:c r="H6" s="8" t="str">
        <x:v>Receita R$</x:v>
      </x:c>
      <x:c r="I6" s="8" t="str">
        <x:v>Despesa R$</x:v>
      </x:c>
      <x:c r="J6" s="8" t="str">
        <x:v>Caução líquida R$</x:v>
      </x:c>
      <x:c r="K6" s="8" t="str">
        <x:v>Validação</x:v>
      </x:c>
      <x:c r="M6" s="17" t="str">
        <x:v>Locação</x:v>
      </x:c>
      <x:c r="N6" s="17" t="str">
        <x:v>Contratado R$</x:v>
      </x:c>
      <x:c r="O6" s="17" t="str">
        <x:v>Recebido R$</x:v>
      </x:c>
      <x:c r="P6" s="17" t="str">
        <x:v>Saldo R$</x:v>
      </x:c>
      <x:c r="Q6" s="17" t="str">
        <x:v>Caução R$</x:v>
      </x:c>
      <x:c r="R6" s="17" t="str">
        <x:v>Despesas R$</x:v>
      </x:c>
      <x:c r="S6" s="17" t="str">
        <x:v>Situação</x:v>
      </x:c>
    </x:row>
    <x:row r="7" ht="23" customHeight="1">
      <x:c r="A7" s="10" t="str">
        <x:v>FIN-001</x:v>
      </x:c>
      <x:c r="B7" s="10" t="str">
        <x:v>LOC-001</x:v>
      </x:c>
      <x:c r="C7" s="13" t="n">
        <x:v>46300</x:v>
      </x:c>
      <x:c r="D7" s="10" t="str">
        <x:v>recebimento</x:v>
      </x:c>
      <x:c r="E7" s="10" t="str">
        <x:v>Exemplo: sinal recebido</x:v>
      </x:c>
      <x:c r="F7" s="10" t="n">
        <x:v>10000</x:v>
      </x:c>
      <x:c r="G7" s="10" t="str">
        <x:v>Pix</x:v>
      </x:c>
      <x:c r="H7" s="14" t="n">
        <x:f>IF(A7="","",IF(D7="recebimento",F7/100,IF(D7="estorno",-F7/100,0)))</x:f>
        <x:v>100</x:v>
      </x:c>
      <x:c r="I7" s="14" t="n">
        <x:f>IF(A7="","",IF(D7="despesa",F7/100,0))</x:f>
        <x:v>0</x:v>
      </x:c>
      <x:c r="J7" s="14" t="n">
        <x:f>IF(A7="","",IF(D7="caucao_recebida",F7/100,IF(D7="caucao_devolvida",-F7/100,0)))</x:f>
        <x:v>0</x:v>
      </x:c>
      <x:c r="K7" s="9" t="str">
        <x:f>IF(COUNTA(A7:G7)=0,"",IF(OR(A7="",COUNTIFS($A$7:$A$106,A7)&lt;&gt;1,COUNTIFS('Locacoes'!$A$7:$A$106,B7)&lt;&gt;1,NOT(ISNUMBER(C7)),NOT(ISNUMBER(F7)),F7&lt;0,F7&lt;&gt;INT(F7),AND(D7&lt;&gt;"recebimento",D7&lt;&gt;"estorno",D7&lt;&gt;"despesa",D7&lt;&gt;"caucao_recebida",D7&lt;&gt;"caucao_devolvida")),"REVISAR lançamento","OK"))</x:f>
        <x:v>OK</x:v>
      </x:c>
      <x:c r="M7" s="1" t="str">
        <x:f>IF('Locacoes'!A7="","",'Locacoes'!A7)</x:f>
        <x:v>LOC-001</x:v>
      </x:c>
      <x:c r="N7" s="18" t="n">
        <x:f>IF(M7="","",IF(OR('Locacoes'!G7&lt;&gt;"OK",COUNTIFS('Itens'!$B$7:$B$106,M7,'Itens'!$J$7:$J$106,"REVISAR item")&gt;0),"n.a.",IF(OR('Locacoes'!E7="cancelled",'Locacoes'!E7="draft"),0,SUMIFS('Itens'!$L$7:$L$106,'Itens'!$B$7:$B$106,M7)/100)))</x:f>
        <x:v>460</x:v>
      </x:c>
      <x:c r="O7" s="18" t="n">
        <x:f>IF(M7="","",IF(COUNTIFS($B$7:$B$106,M7,$K$7:$K$106,"REVISAR lançamento")&gt;0,"n.a.",SUMIFS($H$7:$H$106,$B$7:$B$106,M7)))</x:f>
        <x:v>100</x:v>
      </x:c>
      <x:c r="P7" s="18" t="n">
        <x:f>IF(M7="","",IF(COUNT(N7:O7)&lt;&gt;2,"n.a.",N7-O7))</x:f>
        <x:v>360</x:v>
      </x:c>
      <x:c r="Q7" s="18" t="n">
        <x:f>IF(M7="","",SUMIFS($J$7:$J$106,$B$7:$B$106,M7))</x:f>
        <x:v>50</x:v>
      </x:c>
      <x:c r="R7" s="18" t="n">
        <x:f>IF(M7="","",SUMIFS($I$7:$I$106,$B$7:$B$106,M7))</x:f>
        <x:v>0</x:v>
      </x:c>
      <x:c r="S7" s="1" t="str">
        <x:f>IF(M7="","",IF(OR(NOT(ISNUMBER(P7)),COUNTIFS($B$7:$B$106,M7,$K$7:$K$106,"REVISAR lançamento")&gt;0),"Revisar dados",IF(P7&lt;0,"Crédito do cliente",IF('Locacoes'!E7="draft","Orçamento",IF('Locacoes'!E7="cancelled","Cancelado",IF(P7=0,"Quitado","Saldo pendente"))))))</x:f>
        <x:v>Saldo pendente</x:v>
      </x:c>
    </x:row>
    <x:row r="8" ht="23" customHeight="1">
      <x:c r="A8" s="10" t="str">
        <x:v>FIN-002</x:v>
      </x:c>
      <x:c r="B8" s="10" t="str">
        <x:v>LOC-001</x:v>
      </x:c>
      <x:c r="C8" s="13" t="n">
        <x:v>46300</x:v>
      </x:c>
      <x:c r="D8" s="10" t="str">
        <x:v>caucao_recebida</x:v>
      </x:c>
      <x:c r="E8" s="10" t="str">
        <x:v>Exemplo: garantia separada</x:v>
      </x:c>
      <x:c r="F8" s="10" t="n">
        <x:v>5000</x:v>
      </x:c>
      <x:c r="G8" s="10" t="str">
        <x:v>Pix</x:v>
      </x:c>
      <x:c r="H8" s="14" t="n">
        <x:f>IF(A8="","",IF(D8="recebimento",F8/100,IF(D8="estorno",-F8/100,0)))</x:f>
        <x:v>0</x:v>
      </x:c>
      <x:c r="I8" s="14" t="n">
        <x:f>IF(A8="","",IF(D8="despesa",F8/100,0))</x:f>
        <x:v>0</x:v>
      </x:c>
      <x:c r="J8" s="14" t="n">
        <x:f>IF(A8="","",IF(D8="caucao_recebida",F8/100,IF(D8="caucao_devolvida",-F8/100,0)))</x:f>
        <x:v>50</x:v>
      </x:c>
      <x:c r="K8" s="9" t="str">
        <x:f>IF(COUNTA(A8:G8)=0,"",IF(OR(A8="",COUNTIFS($A$7:$A$106,A8)&lt;&gt;1,COUNTIFS('Locacoes'!$A$7:$A$106,B8)&lt;&gt;1,NOT(ISNUMBER(C8)),NOT(ISNUMBER(F8)),F8&lt;0,F8&lt;&gt;INT(F8),AND(D8&lt;&gt;"recebimento",D8&lt;&gt;"estorno",D8&lt;&gt;"despesa",D8&lt;&gt;"caucao_recebida",D8&lt;&gt;"caucao_devolvida")),"REVISAR lançamento","OK"))</x:f>
        <x:v>OK</x:v>
      </x:c>
      <x:c r="M8" s="1" t="str">
        <x:f>IF('Locacoes'!A8="","",'Locacoes'!A8)</x:f>
        <x:v>LOC-002</x:v>
      </x:c>
      <x:c r="N8" s="18" t="n">
        <x:f>IF(M8="","",IF(OR('Locacoes'!G8&lt;&gt;"OK",COUNTIFS('Itens'!$B$7:$B$106,M8,'Itens'!$J$7:$J$106,"REVISAR item")&gt;0),"n.a.",IF(OR('Locacoes'!E8="cancelled",'Locacoes'!E8="draft"),0,SUMIFS('Itens'!$L$7:$L$106,'Itens'!$B$7:$B$106,M8)/100)))</x:f>
        <x:v>350</x:v>
      </x:c>
      <x:c r="O8" s="18" t="n">
        <x:f>IF(M8="","",IF(COUNTIFS($B$7:$B$106,M8,$K$7:$K$106,"REVISAR lançamento")&gt;0,"n.a.",SUMIFS($H$7:$H$106,$B$7:$B$106,M8)))</x:f>
        <x:v>0</x:v>
      </x:c>
      <x:c r="P8" s="18" t="n">
        <x:f>IF(M8="","",IF(COUNT(N8:O8)&lt;&gt;2,"n.a.",N8-O8))</x:f>
        <x:v>350</x:v>
      </x:c>
      <x:c r="Q8" s="18" t="n">
        <x:f>IF(M8="","",SUMIFS($J$7:$J$106,$B$7:$B$106,M8))</x:f>
        <x:v>0</x:v>
      </x:c>
      <x:c r="R8" s="18" t="n">
        <x:f>IF(M8="","",SUMIFS($I$7:$I$106,$B$7:$B$106,M8))</x:f>
        <x:v>0</x:v>
      </x:c>
      <x:c r="S8" s="1" t="str">
        <x:f>IF(M8="","",IF(OR(NOT(ISNUMBER(P8)),COUNTIFS($B$7:$B$106,M8,$K$7:$K$106,"REVISAR lançamento")&gt;0),"Revisar dados",IF(P8&lt;0,"Crédito do cliente",IF('Locacoes'!E8="draft","Orçamento",IF('Locacoes'!E8="cancelled","Cancelado",IF(P8=0,"Quitado","Saldo pendente"))))))</x:f>
        <x:v>Saldo pendente</x:v>
      </x:c>
    </x:row>
    <x:row r="9" ht="23" customHeight="1">
      <x:c r="A9" s="10"/>
      <x:c r="B9" s="10"/>
      <x:c r="C9" s="13"/>
      <x:c r="D9" s="10"/>
      <x:c r="E9" s="10"/>
      <x:c r="F9" s="10"/>
      <x:c r="G9" s="10"/>
      <x:c r="H9" s="14" t="str">
        <x:f>IF(A9="","",IF(D9="recebimento",F9/100,IF(D9="estorno",-F9/100,0)))</x:f>
      </x:c>
      <x:c r="I9" s="14" t="str">
        <x:f>IF(A9="","",IF(D9="despesa",F9/100,0))</x:f>
      </x:c>
      <x:c r="J9" s="14" t="str">
        <x:f>IF(A9="","",IF(D9="caucao_recebida",F9/100,IF(D9="caucao_devolvida",-F9/100,0)))</x:f>
      </x:c>
      <x:c r="K9" s="9" t="str">
        <x:f>IF(COUNTA(A9:G9)=0,"",IF(OR(A9="",COUNTIFS($A$7:$A$106,A9)&lt;&gt;1,COUNTIFS('Locacoes'!$A$7:$A$106,B9)&lt;&gt;1,NOT(ISNUMBER(C9)),NOT(ISNUMBER(F9)),F9&lt;0,F9&lt;&gt;INT(F9),AND(D9&lt;&gt;"recebimento",D9&lt;&gt;"estorno",D9&lt;&gt;"despesa",D9&lt;&gt;"caucao_recebida",D9&lt;&gt;"caucao_devolvida")),"REVISAR lançamento","OK"))</x:f>
      </x:c>
      <x:c r="M9" s="1" t="str">
        <x:f>IF('Locacoes'!A9="","",'Locacoes'!A9)</x:f>
        <x:v>LOC-003</x:v>
      </x:c>
      <x:c r="N9" s="18" t="n">
        <x:f>IF(M9="","",IF(OR('Locacoes'!G9&lt;&gt;"OK",COUNTIFS('Itens'!$B$7:$B$106,M9,'Itens'!$J$7:$J$106,"REVISAR item")&gt;0),"n.a.",IF(OR('Locacoes'!E9="cancelled",'Locacoes'!E9="draft"),0,SUMIFS('Itens'!$L$7:$L$106,'Itens'!$B$7:$B$106,M9)/100)))</x:f>
        <x:v>0</x:v>
      </x:c>
      <x:c r="O9" s="18" t="n">
        <x:f>IF(M9="","",IF(COUNTIFS($B$7:$B$106,M9,$K$7:$K$106,"REVISAR lançamento")&gt;0,"n.a.",SUMIFS($H$7:$H$106,$B$7:$B$106,M9)))</x:f>
        <x:v>0</x:v>
      </x:c>
      <x:c r="P9" s="18" t="n">
        <x:f>IF(M9="","",IF(COUNT(N9:O9)&lt;&gt;2,"n.a.",N9-O9))</x:f>
        <x:v>0</x:v>
      </x:c>
      <x:c r="Q9" s="18" t="n">
        <x:f>IF(M9="","",SUMIFS($J$7:$J$106,$B$7:$B$106,M9))</x:f>
        <x:v>0</x:v>
      </x:c>
      <x:c r="R9" s="18" t="n">
        <x:f>IF(M9="","",SUMIFS($I$7:$I$106,$B$7:$B$106,M9))</x:f>
        <x:v>0</x:v>
      </x:c>
      <x:c r="S9" s="1" t="str">
        <x:f>IF(M9="","",IF(OR(NOT(ISNUMBER(P9)),COUNTIFS($B$7:$B$106,M9,$K$7:$K$106,"REVISAR lançamento")&gt;0),"Revisar dados",IF(P9&lt;0,"Crédito do cliente",IF('Locacoes'!E9="draft","Orçamento",IF('Locacoes'!E9="cancelled","Cancelado",IF(P9=0,"Quitado","Saldo pendente"))))))</x:f>
        <x:v>Orçamento</x:v>
      </x:c>
    </x:row>
    <x:row r="10" ht="23" customHeight="1">
      <x:c r="A10" s="10"/>
      <x:c r="B10" s="10"/>
      <x:c r="C10" s="13"/>
      <x:c r="D10" s="10"/>
      <x:c r="E10" s="10"/>
      <x:c r="F10" s="10"/>
      <x:c r="G10" s="10"/>
      <x:c r="H10" s="14" t="str">
        <x:f>IF(A10="","",IF(D10="recebimento",F10/100,IF(D10="estorno",-F10/100,0)))</x:f>
      </x:c>
      <x:c r="I10" s="14" t="str">
        <x:f>IF(A10="","",IF(D10="despesa",F10/100,0))</x:f>
      </x:c>
      <x:c r="J10" s="14" t="str">
        <x:f>IF(A10="","",IF(D10="caucao_recebida",F10/100,IF(D10="caucao_devolvida",-F10/100,0)))</x:f>
      </x:c>
      <x:c r="K10" s="9" t="str">
        <x:f>IF(COUNTA(A10:G10)=0,"",IF(OR(A10="",COUNTIFS($A$7:$A$106,A10)&lt;&gt;1,COUNTIFS('Locacoes'!$A$7:$A$106,B10)&lt;&gt;1,NOT(ISNUMBER(C10)),NOT(ISNUMBER(F10)),F10&lt;0,F10&lt;&gt;INT(F10),AND(D10&lt;&gt;"recebimento",D10&lt;&gt;"estorno",D10&lt;&gt;"despesa",D10&lt;&gt;"caucao_recebida",D10&lt;&gt;"caucao_devolvida")),"REVISAR lançamento","OK"))</x:f>
      </x:c>
      <x:c r="M10" s="1" t="str">
        <x:f>IF('Locacoes'!A10="","",'Locacoes'!A10)</x:f>
      </x:c>
      <x:c r="N10" s="18" t="str">
        <x:f>IF(M10="","",IF(OR('Locacoes'!G10&lt;&gt;"OK",COUNTIFS('Itens'!$B$7:$B$106,M10,'Itens'!$J$7:$J$106,"REVISAR item")&gt;0),"n.a.",IF(OR('Locacoes'!E10="cancelled",'Locacoes'!E10="draft"),0,SUMIFS('Itens'!$L$7:$L$106,'Itens'!$B$7:$B$106,M10)/100)))</x:f>
      </x:c>
      <x:c r="O10" s="18" t="str">
        <x:f>IF(M10="","",IF(COUNTIFS($B$7:$B$106,M10,$K$7:$K$106,"REVISAR lançamento")&gt;0,"n.a.",SUMIFS($H$7:$H$106,$B$7:$B$106,M10)))</x:f>
      </x:c>
      <x:c r="P10" s="18" t="str">
        <x:f>IF(M10="","",IF(COUNT(N10:O10)&lt;&gt;2,"n.a.",N10-O10))</x:f>
      </x:c>
      <x:c r="Q10" s="18" t="str">
        <x:f>IF(M10="","",SUMIFS($J$7:$J$106,$B$7:$B$106,M10))</x:f>
      </x:c>
      <x:c r="R10" s="18" t="str">
        <x:f>IF(M10="","",SUMIFS($I$7:$I$106,$B$7:$B$106,M10))</x:f>
      </x:c>
      <x:c r="S10" s="1" t="str">
        <x:f>IF(M10="","",IF(OR(NOT(ISNUMBER(P10)),COUNTIFS($B$7:$B$106,M10,$K$7:$K$106,"REVISAR lançamento")&gt;0),"Revisar dados",IF(P10&lt;0,"Crédito do cliente",IF('Locacoes'!E10="draft","Orçamento",IF('Locacoes'!E10="cancelled","Cancelado",IF(P10=0,"Quitado","Saldo pendente"))))))</x:f>
      </x:c>
    </x:row>
    <x:row r="11" ht="23" customHeight="1">
      <x:c r="A11" s="10"/>
      <x:c r="B11" s="10"/>
      <x:c r="C11" s="13"/>
      <x:c r="D11" s="10"/>
      <x:c r="E11" s="10"/>
      <x:c r="F11" s="10"/>
      <x:c r="G11" s="10"/>
      <x:c r="H11" s="14" t="str">
        <x:f>IF(A11="","",IF(D11="recebimento",F11/100,IF(D11="estorno",-F11/100,0)))</x:f>
      </x:c>
      <x:c r="I11" s="14" t="str">
        <x:f>IF(A11="","",IF(D11="despesa",F11/100,0))</x:f>
      </x:c>
      <x:c r="J11" s="14" t="str">
        <x:f>IF(A11="","",IF(D11="caucao_recebida",F11/100,IF(D11="caucao_devolvida",-F11/100,0)))</x:f>
      </x:c>
      <x:c r="K11" s="9" t="str">
        <x:f>IF(COUNTA(A11:G11)=0,"",IF(OR(A11="",COUNTIFS($A$7:$A$106,A11)&lt;&gt;1,COUNTIFS('Locacoes'!$A$7:$A$106,B11)&lt;&gt;1,NOT(ISNUMBER(C11)),NOT(ISNUMBER(F11)),F11&lt;0,F11&lt;&gt;INT(F11),AND(D11&lt;&gt;"recebimento",D11&lt;&gt;"estorno",D11&lt;&gt;"despesa",D11&lt;&gt;"caucao_recebida",D11&lt;&gt;"caucao_devolvida")),"REVISAR lançamento","OK"))</x:f>
      </x:c>
      <x:c r="M11" s="1" t="str">
        <x:f>IF('Locacoes'!A11="","",'Locacoes'!A11)</x:f>
      </x:c>
      <x:c r="N11" s="18" t="str">
        <x:f>IF(M11="","",IF(OR('Locacoes'!G11&lt;&gt;"OK",COUNTIFS('Itens'!$B$7:$B$106,M11,'Itens'!$J$7:$J$106,"REVISAR item")&gt;0),"n.a.",IF(OR('Locacoes'!E11="cancelled",'Locacoes'!E11="draft"),0,SUMIFS('Itens'!$L$7:$L$106,'Itens'!$B$7:$B$106,M11)/100)))</x:f>
      </x:c>
      <x:c r="O11" s="18" t="str">
        <x:f>IF(M11="","",IF(COUNTIFS($B$7:$B$106,M11,$K$7:$K$106,"REVISAR lançamento")&gt;0,"n.a.",SUMIFS($H$7:$H$106,$B$7:$B$106,M11)))</x:f>
      </x:c>
      <x:c r="P11" s="18" t="str">
        <x:f>IF(M11="","",IF(COUNT(N11:O11)&lt;&gt;2,"n.a.",N11-O11))</x:f>
      </x:c>
      <x:c r="Q11" s="18" t="str">
        <x:f>IF(M11="","",SUMIFS($J$7:$J$106,$B$7:$B$106,M11))</x:f>
      </x:c>
      <x:c r="R11" s="18" t="str">
        <x:f>IF(M11="","",SUMIFS($I$7:$I$106,$B$7:$B$106,M11))</x:f>
      </x:c>
      <x:c r="S11" s="1" t="str">
        <x:f>IF(M11="","",IF(OR(NOT(ISNUMBER(P11)),COUNTIFS($B$7:$B$106,M11,$K$7:$K$106,"REVISAR lançamento")&gt;0),"Revisar dados",IF(P11&lt;0,"Crédito do cliente",IF('Locacoes'!E11="draft","Orçamento",IF('Locacoes'!E11="cancelled","Cancelado",IF(P11=0,"Quitado","Saldo pendente"))))))</x:f>
      </x:c>
    </x:row>
    <x:row r="12" ht="23" customHeight="1">
      <x:c r="A12" s="10"/>
      <x:c r="B12" s="10"/>
      <x:c r="C12" s="13"/>
      <x:c r="D12" s="10"/>
      <x:c r="E12" s="10"/>
      <x:c r="F12" s="10"/>
      <x:c r="G12" s="10"/>
      <x:c r="H12" s="14" t="str">
        <x:f>IF(A12="","",IF(D12="recebimento",F12/100,IF(D12="estorno",-F12/100,0)))</x:f>
      </x:c>
      <x:c r="I12" s="14" t="str">
        <x:f>IF(A12="","",IF(D12="despesa",F12/100,0))</x:f>
      </x:c>
      <x:c r="J12" s="14" t="str">
        <x:f>IF(A12="","",IF(D12="caucao_recebida",F12/100,IF(D12="caucao_devolvida",-F12/100,0)))</x:f>
      </x:c>
      <x:c r="K12" s="9" t="str">
        <x:f>IF(COUNTA(A12:G12)=0,"",IF(OR(A12="",COUNTIFS($A$7:$A$106,A12)&lt;&gt;1,COUNTIFS('Locacoes'!$A$7:$A$106,B12)&lt;&gt;1,NOT(ISNUMBER(C12)),NOT(ISNUMBER(F12)),F12&lt;0,F12&lt;&gt;INT(F12),AND(D12&lt;&gt;"recebimento",D12&lt;&gt;"estorno",D12&lt;&gt;"despesa",D12&lt;&gt;"caucao_recebida",D12&lt;&gt;"caucao_devolvida")),"REVISAR lançamento","OK"))</x:f>
      </x:c>
      <x:c r="M12" s="1" t="str">
        <x:f>IF('Locacoes'!A12="","",'Locacoes'!A12)</x:f>
      </x:c>
      <x:c r="N12" s="18" t="str">
        <x:f>IF(M12="","",IF(OR('Locacoes'!G12&lt;&gt;"OK",COUNTIFS('Itens'!$B$7:$B$106,M12,'Itens'!$J$7:$J$106,"REVISAR item")&gt;0),"n.a.",IF(OR('Locacoes'!E12="cancelled",'Locacoes'!E12="draft"),0,SUMIFS('Itens'!$L$7:$L$106,'Itens'!$B$7:$B$106,M12)/100)))</x:f>
      </x:c>
      <x:c r="O12" s="18" t="str">
        <x:f>IF(M12="","",IF(COUNTIFS($B$7:$B$106,M12,$K$7:$K$106,"REVISAR lançamento")&gt;0,"n.a.",SUMIFS($H$7:$H$106,$B$7:$B$106,M12)))</x:f>
      </x:c>
      <x:c r="P12" s="18" t="str">
        <x:f>IF(M12="","",IF(COUNT(N12:O12)&lt;&gt;2,"n.a.",N12-O12))</x:f>
      </x:c>
      <x:c r="Q12" s="18" t="str">
        <x:f>IF(M12="","",SUMIFS($J$7:$J$106,$B$7:$B$106,M12))</x:f>
      </x:c>
      <x:c r="R12" s="18" t="str">
        <x:f>IF(M12="","",SUMIFS($I$7:$I$106,$B$7:$B$106,M12))</x:f>
      </x:c>
      <x:c r="S12" s="1" t="str">
        <x:f>IF(M12="","",IF(OR(NOT(ISNUMBER(P12)),COUNTIFS($B$7:$B$106,M12,$K$7:$K$106,"REVISAR lançamento")&gt;0),"Revisar dados",IF(P12&lt;0,"Crédito do cliente",IF('Locacoes'!E12="draft","Orçamento",IF('Locacoes'!E12="cancelled","Cancelado",IF(P12=0,"Quitado","Saldo pendente"))))))</x:f>
      </x:c>
    </x:row>
    <x:row r="13" ht="23" customHeight="1">
      <x:c r="A13" s="10"/>
      <x:c r="B13" s="10"/>
      <x:c r="C13" s="13"/>
      <x:c r="D13" s="10"/>
      <x:c r="E13" s="10"/>
      <x:c r="F13" s="10"/>
      <x:c r="G13" s="10"/>
      <x:c r="H13" s="14" t="str">
        <x:f>IF(A13="","",IF(D13="recebimento",F13/100,IF(D13="estorno",-F13/100,0)))</x:f>
      </x:c>
      <x:c r="I13" s="14" t="str">
        <x:f>IF(A13="","",IF(D13="despesa",F13/100,0))</x:f>
      </x:c>
      <x:c r="J13" s="14" t="str">
        <x:f>IF(A13="","",IF(D13="caucao_recebida",F13/100,IF(D13="caucao_devolvida",-F13/100,0)))</x:f>
      </x:c>
      <x:c r="K13" s="9" t="str">
        <x:f>IF(COUNTA(A13:G13)=0,"",IF(OR(A13="",COUNTIFS($A$7:$A$106,A13)&lt;&gt;1,COUNTIFS('Locacoes'!$A$7:$A$106,B13)&lt;&gt;1,NOT(ISNUMBER(C13)),NOT(ISNUMBER(F13)),F13&lt;0,F13&lt;&gt;INT(F13),AND(D13&lt;&gt;"recebimento",D13&lt;&gt;"estorno",D13&lt;&gt;"despesa",D13&lt;&gt;"caucao_recebida",D13&lt;&gt;"caucao_devolvida")),"REVISAR lançamento","OK"))</x:f>
      </x:c>
      <x:c r="M13" s="1" t="str">
        <x:f>IF('Locacoes'!A13="","",'Locacoes'!A13)</x:f>
      </x:c>
      <x:c r="N13" s="18" t="str">
        <x:f>IF(M13="","",IF(OR('Locacoes'!G13&lt;&gt;"OK",COUNTIFS('Itens'!$B$7:$B$106,M13,'Itens'!$J$7:$J$106,"REVISAR item")&gt;0),"n.a.",IF(OR('Locacoes'!E13="cancelled",'Locacoes'!E13="draft"),0,SUMIFS('Itens'!$L$7:$L$106,'Itens'!$B$7:$B$106,M13)/100)))</x:f>
      </x:c>
      <x:c r="O13" s="18" t="str">
        <x:f>IF(M13="","",IF(COUNTIFS($B$7:$B$106,M13,$K$7:$K$106,"REVISAR lançamento")&gt;0,"n.a.",SUMIFS($H$7:$H$106,$B$7:$B$106,M13)))</x:f>
      </x:c>
      <x:c r="P13" s="18" t="str">
        <x:f>IF(M13="","",IF(COUNT(N13:O13)&lt;&gt;2,"n.a.",N13-O13))</x:f>
      </x:c>
      <x:c r="Q13" s="18" t="str">
        <x:f>IF(M13="","",SUMIFS($J$7:$J$106,$B$7:$B$106,M13))</x:f>
      </x:c>
      <x:c r="R13" s="18" t="str">
        <x:f>IF(M13="","",SUMIFS($I$7:$I$106,$B$7:$B$106,M13))</x:f>
      </x:c>
      <x:c r="S13" s="1" t="str">
        <x:f>IF(M13="","",IF(OR(NOT(ISNUMBER(P13)),COUNTIFS($B$7:$B$106,M13,$K$7:$K$106,"REVISAR lançamento")&gt;0),"Revisar dados",IF(P13&lt;0,"Crédito do cliente",IF('Locacoes'!E13="draft","Orçamento",IF('Locacoes'!E13="cancelled","Cancelado",IF(P13=0,"Quitado","Saldo pendente"))))))</x:f>
      </x:c>
    </x:row>
    <x:row r="14" ht="23" customHeight="1">
      <x:c r="A14" s="10"/>
      <x:c r="B14" s="10"/>
      <x:c r="C14" s="13"/>
      <x:c r="D14" s="10"/>
      <x:c r="E14" s="10"/>
      <x:c r="F14" s="10"/>
      <x:c r="G14" s="10"/>
      <x:c r="H14" s="14" t="str">
        <x:f>IF(A14="","",IF(D14="recebimento",F14/100,IF(D14="estorno",-F14/100,0)))</x:f>
      </x:c>
      <x:c r="I14" s="14" t="str">
        <x:f>IF(A14="","",IF(D14="despesa",F14/100,0))</x:f>
      </x:c>
      <x:c r="J14" s="14" t="str">
        <x:f>IF(A14="","",IF(D14="caucao_recebida",F14/100,IF(D14="caucao_devolvida",-F14/100,0)))</x:f>
      </x:c>
      <x:c r="K14" s="9" t="str">
        <x:f>IF(COUNTA(A14:G14)=0,"",IF(OR(A14="",COUNTIFS($A$7:$A$106,A14)&lt;&gt;1,COUNTIFS('Locacoes'!$A$7:$A$106,B14)&lt;&gt;1,NOT(ISNUMBER(C14)),NOT(ISNUMBER(F14)),F14&lt;0,F14&lt;&gt;INT(F14),AND(D14&lt;&gt;"recebimento",D14&lt;&gt;"estorno",D14&lt;&gt;"despesa",D14&lt;&gt;"caucao_recebida",D14&lt;&gt;"caucao_devolvida")),"REVISAR lançamento","OK"))</x:f>
      </x:c>
      <x:c r="M14" s="1" t="str">
        <x:f>IF('Locacoes'!A14="","",'Locacoes'!A14)</x:f>
      </x:c>
      <x:c r="N14" s="18" t="str">
        <x:f>IF(M14="","",IF(OR('Locacoes'!G14&lt;&gt;"OK",COUNTIFS('Itens'!$B$7:$B$106,M14,'Itens'!$J$7:$J$106,"REVISAR item")&gt;0),"n.a.",IF(OR('Locacoes'!E14="cancelled",'Locacoes'!E14="draft"),0,SUMIFS('Itens'!$L$7:$L$106,'Itens'!$B$7:$B$106,M14)/100)))</x:f>
      </x:c>
      <x:c r="O14" s="18" t="str">
        <x:f>IF(M14="","",IF(COUNTIFS($B$7:$B$106,M14,$K$7:$K$106,"REVISAR lançamento")&gt;0,"n.a.",SUMIFS($H$7:$H$106,$B$7:$B$106,M14)))</x:f>
      </x:c>
      <x:c r="P14" s="18" t="str">
        <x:f>IF(M14="","",IF(COUNT(N14:O14)&lt;&gt;2,"n.a.",N14-O14))</x:f>
      </x:c>
      <x:c r="Q14" s="18" t="str">
        <x:f>IF(M14="","",SUMIFS($J$7:$J$106,$B$7:$B$106,M14))</x:f>
      </x:c>
      <x:c r="R14" s="18" t="str">
        <x:f>IF(M14="","",SUMIFS($I$7:$I$106,$B$7:$B$106,M14))</x:f>
      </x:c>
      <x:c r="S14" s="1" t="str">
        <x:f>IF(M14="","",IF(OR(NOT(ISNUMBER(P14)),COUNTIFS($B$7:$B$106,M14,$K$7:$K$106,"REVISAR lançamento")&gt;0),"Revisar dados",IF(P14&lt;0,"Crédito do cliente",IF('Locacoes'!E14="draft","Orçamento",IF('Locacoes'!E14="cancelled","Cancelado",IF(P14=0,"Quitado","Saldo pendente"))))))</x:f>
      </x:c>
    </x:row>
    <x:row r="15" ht="23" customHeight="1">
      <x:c r="A15" s="10"/>
      <x:c r="B15" s="10"/>
      <x:c r="C15" s="13"/>
      <x:c r="D15" s="10"/>
      <x:c r="E15" s="10"/>
      <x:c r="F15" s="10"/>
      <x:c r="G15" s="10"/>
      <x:c r="H15" s="14" t="str">
        <x:f>IF(A15="","",IF(D15="recebimento",F15/100,IF(D15="estorno",-F15/100,0)))</x:f>
      </x:c>
      <x:c r="I15" s="14" t="str">
        <x:f>IF(A15="","",IF(D15="despesa",F15/100,0))</x:f>
      </x:c>
      <x:c r="J15" s="14" t="str">
        <x:f>IF(A15="","",IF(D15="caucao_recebida",F15/100,IF(D15="caucao_devolvida",-F15/100,0)))</x:f>
      </x:c>
      <x:c r="K15" s="9" t="str">
        <x:f>IF(COUNTA(A15:G15)=0,"",IF(OR(A15="",COUNTIFS($A$7:$A$106,A15)&lt;&gt;1,COUNTIFS('Locacoes'!$A$7:$A$106,B15)&lt;&gt;1,NOT(ISNUMBER(C15)),NOT(ISNUMBER(F15)),F15&lt;0,F15&lt;&gt;INT(F15),AND(D15&lt;&gt;"recebimento",D15&lt;&gt;"estorno",D15&lt;&gt;"despesa",D15&lt;&gt;"caucao_recebida",D15&lt;&gt;"caucao_devolvida")),"REVISAR lançamento","OK"))</x:f>
      </x:c>
      <x:c r="M15" s="1" t="str">
        <x:f>IF('Locacoes'!A15="","",'Locacoes'!A15)</x:f>
      </x:c>
      <x:c r="N15" s="18" t="str">
        <x:f>IF(M15="","",IF(OR('Locacoes'!G15&lt;&gt;"OK",COUNTIFS('Itens'!$B$7:$B$106,M15,'Itens'!$J$7:$J$106,"REVISAR item")&gt;0),"n.a.",IF(OR('Locacoes'!E15="cancelled",'Locacoes'!E15="draft"),0,SUMIFS('Itens'!$L$7:$L$106,'Itens'!$B$7:$B$106,M15)/100)))</x:f>
      </x:c>
      <x:c r="O15" s="18" t="str">
        <x:f>IF(M15="","",IF(COUNTIFS($B$7:$B$106,M15,$K$7:$K$106,"REVISAR lançamento")&gt;0,"n.a.",SUMIFS($H$7:$H$106,$B$7:$B$106,M15)))</x:f>
      </x:c>
      <x:c r="P15" s="18" t="str">
        <x:f>IF(M15="","",IF(COUNT(N15:O15)&lt;&gt;2,"n.a.",N15-O15))</x:f>
      </x:c>
      <x:c r="Q15" s="18" t="str">
        <x:f>IF(M15="","",SUMIFS($J$7:$J$106,$B$7:$B$106,M15))</x:f>
      </x:c>
      <x:c r="R15" s="18" t="str">
        <x:f>IF(M15="","",SUMIFS($I$7:$I$106,$B$7:$B$106,M15))</x:f>
      </x:c>
      <x:c r="S15" s="1" t="str">
        <x:f>IF(M15="","",IF(OR(NOT(ISNUMBER(P15)),COUNTIFS($B$7:$B$106,M15,$K$7:$K$106,"REVISAR lançamento")&gt;0),"Revisar dados",IF(P15&lt;0,"Crédito do cliente",IF('Locacoes'!E15="draft","Orçamento",IF('Locacoes'!E15="cancelled","Cancelado",IF(P15=0,"Quitado","Saldo pendente"))))))</x:f>
      </x:c>
    </x:row>
    <x:row r="16" ht="23" customHeight="1">
      <x:c r="A16" s="10"/>
      <x:c r="B16" s="10"/>
      <x:c r="C16" s="13"/>
      <x:c r="D16" s="10"/>
      <x:c r="E16" s="10"/>
      <x:c r="F16" s="10"/>
      <x:c r="G16" s="10"/>
      <x:c r="H16" s="14" t="str">
        <x:f>IF(A16="","",IF(D16="recebimento",F16/100,IF(D16="estorno",-F16/100,0)))</x:f>
      </x:c>
      <x:c r="I16" s="14" t="str">
        <x:f>IF(A16="","",IF(D16="despesa",F16/100,0))</x:f>
      </x:c>
      <x:c r="J16" s="14" t="str">
        <x:f>IF(A16="","",IF(D16="caucao_recebida",F16/100,IF(D16="caucao_devolvida",-F16/100,0)))</x:f>
      </x:c>
      <x:c r="K16" s="9" t="str">
        <x:f>IF(COUNTA(A16:G16)=0,"",IF(OR(A16="",COUNTIFS($A$7:$A$106,A16)&lt;&gt;1,COUNTIFS('Locacoes'!$A$7:$A$106,B16)&lt;&gt;1,NOT(ISNUMBER(C16)),NOT(ISNUMBER(F16)),F16&lt;0,F16&lt;&gt;INT(F16),AND(D16&lt;&gt;"recebimento",D16&lt;&gt;"estorno",D16&lt;&gt;"despesa",D16&lt;&gt;"caucao_recebida",D16&lt;&gt;"caucao_devolvida")),"REVISAR lançamento","OK"))</x:f>
      </x:c>
      <x:c r="M16" s="1" t="str">
        <x:f>IF('Locacoes'!A16="","",'Locacoes'!A16)</x:f>
      </x:c>
      <x:c r="N16" s="18" t="str">
        <x:f>IF(M16="","",IF(OR('Locacoes'!G16&lt;&gt;"OK",COUNTIFS('Itens'!$B$7:$B$106,M16,'Itens'!$J$7:$J$106,"REVISAR item")&gt;0),"n.a.",IF(OR('Locacoes'!E16="cancelled",'Locacoes'!E16="draft"),0,SUMIFS('Itens'!$L$7:$L$106,'Itens'!$B$7:$B$106,M16)/100)))</x:f>
      </x:c>
      <x:c r="O16" s="18" t="str">
        <x:f>IF(M16="","",IF(COUNTIFS($B$7:$B$106,M16,$K$7:$K$106,"REVISAR lançamento")&gt;0,"n.a.",SUMIFS($H$7:$H$106,$B$7:$B$106,M16)))</x:f>
      </x:c>
      <x:c r="P16" s="18" t="str">
        <x:f>IF(M16="","",IF(COUNT(N16:O16)&lt;&gt;2,"n.a.",N16-O16))</x:f>
      </x:c>
      <x:c r="Q16" s="18" t="str">
        <x:f>IF(M16="","",SUMIFS($J$7:$J$106,$B$7:$B$106,M16))</x:f>
      </x:c>
      <x:c r="R16" s="18" t="str">
        <x:f>IF(M16="","",SUMIFS($I$7:$I$106,$B$7:$B$106,M16))</x:f>
      </x:c>
      <x:c r="S16" s="1" t="str">
        <x:f>IF(M16="","",IF(OR(NOT(ISNUMBER(P16)),COUNTIFS($B$7:$B$106,M16,$K$7:$K$106,"REVISAR lançamento")&gt;0),"Revisar dados",IF(P16&lt;0,"Crédito do cliente",IF('Locacoes'!E16="draft","Orçamento",IF('Locacoes'!E16="cancelled","Cancelado",IF(P16=0,"Quitado","Saldo pendente"))))))</x:f>
      </x:c>
    </x:row>
    <x:row r="17" ht="23" customHeight="1">
      <x:c r="A17" s="10"/>
      <x:c r="B17" s="10"/>
      <x:c r="C17" s="13"/>
      <x:c r="D17" s="10"/>
      <x:c r="E17" s="10"/>
      <x:c r="F17" s="10"/>
      <x:c r="G17" s="10"/>
      <x:c r="H17" s="14" t="str">
        <x:f>IF(A17="","",IF(D17="recebimento",F17/100,IF(D17="estorno",-F17/100,0)))</x:f>
      </x:c>
      <x:c r="I17" s="14" t="str">
        <x:f>IF(A17="","",IF(D17="despesa",F17/100,0))</x:f>
      </x:c>
      <x:c r="J17" s="14" t="str">
        <x:f>IF(A17="","",IF(D17="caucao_recebida",F17/100,IF(D17="caucao_devolvida",-F17/100,0)))</x:f>
      </x:c>
      <x:c r="K17" s="9" t="str">
        <x:f>IF(COUNTA(A17:G17)=0,"",IF(OR(A17="",COUNTIFS($A$7:$A$106,A17)&lt;&gt;1,COUNTIFS('Locacoes'!$A$7:$A$106,B17)&lt;&gt;1,NOT(ISNUMBER(C17)),NOT(ISNUMBER(F17)),F17&lt;0,F17&lt;&gt;INT(F17),AND(D17&lt;&gt;"recebimento",D17&lt;&gt;"estorno",D17&lt;&gt;"despesa",D17&lt;&gt;"caucao_recebida",D17&lt;&gt;"caucao_devolvida")),"REVISAR lançamento","OK"))</x:f>
      </x:c>
      <x:c r="M17" s="1" t="str">
        <x:f>IF('Locacoes'!A17="","",'Locacoes'!A17)</x:f>
      </x:c>
      <x:c r="N17" s="18" t="str">
        <x:f>IF(M17="","",IF(OR('Locacoes'!G17&lt;&gt;"OK",COUNTIFS('Itens'!$B$7:$B$106,M17,'Itens'!$J$7:$J$106,"REVISAR item")&gt;0),"n.a.",IF(OR('Locacoes'!E17="cancelled",'Locacoes'!E17="draft"),0,SUMIFS('Itens'!$L$7:$L$106,'Itens'!$B$7:$B$106,M17)/100)))</x:f>
      </x:c>
      <x:c r="O17" s="18" t="str">
        <x:f>IF(M17="","",IF(COUNTIFS($B$7:$B$106,M17,$K$7:$K$106,"REVISAR lançamento")&gt;0,"n.a.",SUMIFS($H$7:$H$106,$B$7:$B$106,M17)))</x:f>
      </x:c>
      <x:c r="P17" s="18" t="str">
        <x:f>IF(M17="","",IF(COUNT(N17:O17)&lt;&gt;2,"n.a.",N17-O17))</x:f>
      </x:c>
      <x:c r="Q17" s="18" t="str">
        <x:f>IF(M17="","",SUMIFS($J$7:$J$106,$B$7:$B$106,M17))</x:f>
      </x:c>
      <x:c r="R17" s="18" t="str">
        <x:f>IF(M17="","",SUMIFS($I$7:$I$106,$B$7:$B$106,M17))</x:f>
      </x:c>
      <x:c r="S17" s="1" t="str">
        <x:f>IF(M17="","",IF(OR(NOT(ISNUMBER(P17)),COUNTIFS($B$7:$B$106,M17,$K$7:$K$106,"REVISAR lançamento")&gt;0),"Revisar dados",IF(P17&lt;0,"Crédito do cliente",IF('Locacoes'!E17="draft","Orçamento",IF('Locacoes'!E17="cancelled","Cancelado",IF(P17=0,"Quitado","Saldo pendente"))))))</x:f>
      </x:c>
    </x:row>
    <x:row r="18" ht="23" customHeight="1">
      <x:c r="A18" s="10"/>
      <x:c r="B18" s="10"/>
      <x:c r="C18" s="13"/>
      <x:c r="D18" s="10"/>
      <x:c r="E18" s="10"/>
      <x:c r="F18" s="10"/>
      <x:c r="G18" s="10"/>
      <x:c r="H18" s="14" t="str">
        <x:f>IF(A18="","",IF(D18="recebimento",F18/100,IF(D18="estorno",-F18/100,0)))</x:f>
      </x:c>
      <x:c r="I18" s="14" t="str">
        <x:f>IF(A18="","",IF(D18="despesa",F18/100,0))</x:f>
      </x:c>
      <x:c r="J18" s="14" t="str">
        <x:f>IF(A18="","",IF(D18="caucao_recebida",F18/100,IF(D18="caucao_devolvida",-F18/100,0)))</x:f>
      </x:c>
      <x:c r="K18" s="9" t="str">
        <x:f>IF(COUNTA(A18:G18)=0,"",IF(OR(A18="",COUNTIFS($A$7:$A$106,A18)&lt;&gt;1,COUNTIFS('Locacoes'!$A$7:$A$106,B18)&lt;&gt;1,NOT(ISNUMBER(C18)),NOT(ISNUMBER(F18)),F18&lt;0,F18&lt;&gt;INT(F18),AND(D18&lt;&gt;"recebimento",D18&lt;&gt;"estorno",D18&lt;&gt;"despesa",D18&lt;&gt;"caucao_recebida",D18&lt;&gt;"caucao_devolvida")),"REVISAR lançamento","OK"))</x:f>
      </x:c>
      <x:c r="M18" s="1" t="str">
        <x:f>IF('Locacoes'!A18="","",'Locacoes'!A18)</x:f>
      </x:c>
      <x:c r="N18" s="18" t="str">
        <x:f>IF(M18="","",IF(OR('Locacoes'!G18&lt;&gt;"OK",COUNTIFS('Itens'!$B$7:$B$106,M18,'Itens'!$J$7:$J$106,"REVISAR item")&gt;0),"n.a.",IF(OR('Locacoes'!E18="cancelled",'Locacoes'!E18="draft"),0,SUMIFS('Itens'!$L$7:$L$106,'Itens'!$B$7:$B$106,M18)/100)))</x:f>
      </x:c>
      <x:c r="O18" s="18" t="str">
        <x:f>IF(M18="","",IF(COUNTIFS($B$7:$B$106,M18,$K$7:$K$106,"REVISAR lançamento")&gt;0,"n.a.",SUMIFS($H$7:$H$106,$B$7:$B$106,M18)))</x:f>
      </x:c>
      <x:c r="P18" s="18" t="str">
        <x:f>IF(M18="","",IF(COUNT(N18:O18)&lt;&gt;2,"n.a.",N18-O18))</x:f>
      </x:c>
      <x:c r="Q18" s="18" t="str">
        <x:f>IF(M18="","",SUMIFS($J$7:$J$106,$B$7:$B$106,M18))</x:f>
      </x:c>
      <x:c r="R18" s="18" t="str">
        <x:f>IF(M18="","",SUMIFS($I$7:$I$106,$B$7:$B$106,M18))</x:f>
      </x:c>
      <x:c r="S18" s="1" t="str">
        <x:f>IF(M18="","",IF(OR(NOT(ISNUMBER(P18)),COUNTIFS($B$7:$B$106,M18,$K$7:$K$106,"REVISAR lançamento")&gt;0),"Revisar dados",IF(P18&lt;0,"Crédito do cliente",IF('Locacoes'!E18="draft","Orçamento",IF('Locacoes'!E18="cancelled","Cancelado",IF(P18=0,"Quitado","Saldo pendente"))))))</x:f>
      </x:c>
    </x:row>
    <x:row r="19" ht="23" customHeight="1">
      <x:c r="A19" s="10"/>
      <x:c r="B19" s="10"/>
      <x:c r="C19" s="13"/>
      <x:c r="D19" s="10"/>
      <x:c r="E19" s="10"/>
      <x:c r="F19" s="10"/>
      <x:c r="G19" s="10"/>
      <x:c r="H19" s="14" t="str">
        <x:f>IF(A19="","",IF(D19="recebimento",F19/100,IF(D19="estorno",-F19/100,0)))</x:f>
      </x:c>
      <x:c r="I19" s="14" t="str">
        <x:f>IF(A19="","",IF(D19="despesa",F19/100,0))</x:f>
      </x:c>
      <x:c r="J19" s="14" t="str">
        <x:f>IF(A19="","",IF(D19="caucao_recebida",F19/100,IF(D19="caucao_devolvida",-F19/100,0)))</x:f>
      </x:c>
      <x:c r="K19" s="9" t="str">
        <x:f>IF(COUNTA(A19:G19)=0,"",IF(OR(A19="",COUNTIFS($A$7:$A$106,A19)&lt;&gt;1,COUNTIFS('Locacoes'!$A$7:$A$106,B19)&lt;&gt;1,NOT(ISNUMBER(C19)),NOT(ISNUMBER(F19)),F19&lt;0,F19&lt;&gt;INT(F19),AND(D19&lt;&gt;"recebimento",D19&lt;&gt;"estorno",D19&lt;&gt;"despesa",D19&lt;&gt;"caucao_recebida",D19&lt;&gt;"caucao_devolvida")),"REVISAR lançamento","OK"))</x:f>
      </x:c>
      <x:c r="M19" s="1" t="str">
        <x:f>IF('Locacoes'!A19="","",'Locacoes'!A19)</x:f>
      </x:c>
      <x:c r="N19" s="18" t="str">
        <x:f>IF(M19="","",IF(OR('Locacoes'!G19&lt;&gt;"OK",COUNTIFS('Itens'!$B$7:$B$106,M19,'Itens'!$J$7:$J$106,"REVISAR item")&gt;0),"n.a.",IF(OR('Locacoes'!E19="cancelled",'Locacoes'!E19="draft"),0,SUMIFS('Itens'!$L$7:$L$106,'Itens'!$B$7:$B$106,M19)/100)))</x:f>
      </x:c>
      <x:c r="O19" s="18" t="str">
        <x:f>IF(M19="","",IF(COUNTIFS($B$7:$B$106,M19,$K$7:$K$106,"REVISAR lançamento")&gt;0,"n.a.",SUMIFS($H$7:$H$106,$B$7:$B$106,M19)))</x:f>
      </x:c>
      <x:c r="P19" s="18" t="str">
        <x:f>IF(M19="","",IF(COUNT(N19:O19)&lt;&gt;2,"n.a.",N19-O19))</x:f>
      </x:c>
      <x:c r="Q19" s="18" t="str">
        <x:f>IF(M19="","",SUMIFS($J$7:$J$106,$B$7:$B$106,M19))</x:f>
      </x:c>
      <x:c r="R19" s="18" t="str">
        <x:f>IF(M19="","",SUMIFS($I$7:$I$106,$B$7:$B$106,M19))</x:f>
      </x:c>
      <x:c r="S19" s="1" t="str">
        <x:f>IF(M19="","",IF(OR(NOT(ISNUMBER(P19)),COUNTIFS($B$7:$B$106,M19,$K$7:$K$106,"REVISAR lançamento")&gt;0),"Revisar dados",IF(P19&lt;0,"Crédito do cliente",IF('Locacoes'!E19="draft","Orçamento",IF('Locacoes'!E19="cancelled","Cancelado",IF(P19=0,"Quitado","Saldo pendente"))))))</x:f>
      </x:c>
    </x:row>
    <x:row r="20" ht="23" customHeight="1">
      <x:c r="A20" s="10"/>
      <x:c r="B20" s="10"/>
      <x:c r="C20" s="13"/>
      <x:c r="D20" s="10"/>
      <x:c r="E20" s="10"/>
      <x:c r="F20" s="10"/>
      <x:c r="G20" s="10"/>
      <x:c r="H20" s="14" t="str">
        <x:f>IF(A20="","",IF(D20="recebimento",F20/100,IF(D20="estorno",-F20/100,0)))</x:f>
      </x:c>
      <x:c r="I20" s="14" t="str">
        <x:f>IF(A20="","",IF(D20="despesa",F20/100,0))</x:f>
      </x:c>
      <x:c r="J20" s="14" t="str">
        <x:f>IF(A20="","",IF(D20="caucao_recebida",F20/100,IF(D20="caucao_devolvida",-F20/100,0)))</x:f>
      </x:c>
      <x:c r="K20" s="9" t="str">
        <x:f>IF(COUNTA(A20:G20)=0,"",IF(OR(A20="",COUNTIFS($A$7:$A$106,A20)&lt;&gt;1,COUNTIFS('Locacoes'!$A$7:$A$106,B20)&lt;&gt;1,NOT(ISNUMBER(C20)),NOT(ISNUMBER(F20)),F20&lt;0,F20&lt;&gt;INT(F20),AND(D20&lt;&gt;"recebimento",D20&lt;&gt;"estorno",D20&lt;&gt;"despesa",D20&lt;&gt;"caucao_recebida",D20&lt;&gt;"caucao_devolvida")),"REVISAR lançamento","OK"))</x:f>
      </x:c>
      <x:c r="M20" s="1" t="str">
        <x:f>IF('Locacoes'!A20="","",'Locacoes'!A20)</x:f>
      </x:c>
      <x:c r="N20" s="18" t="str">
        <x:f>IF(M20="","",IF(OR('Locacoes'!G20&lt;&gt;"OK",COUNTIFS('Itens'!$B$7:$B$106,M20,'Itens'!$J$7:$J$106,"REVISAR item")&gt;0),"n.a.",IF(OR('Locacoes'!E20="cancelled",'Locacoes'!E20="draft"),0,SUMIFS('Itens'!$L$7:$L$106,'Itens'!$B$7:$B$106,M20)/100)))</x:f>
      </x:c>
      <x:c r="O20" s="18" t="str">
        <x:f>IF(M20="","",IF(COUNTIFS($B$7:$B$106,M20,$K$7:$K$106,"REVISAR lançamento")&gt;0,"n.a.",SUMIFS($H$7:$H$106,$B$7:$B$106,M20)))</x:f>
      </x:c>
      <x:c r="P20" s="18" t="str">
        <x:f>IF(M20="","",IF(COUNT(N20:O20)&lt;&gt;2,"n.a.",N20-O20))</x:f>
      </x:c>
      <x:c r="Q20" s="18" t="str">
        <x:f>IF(M20="","",SUMIFS($J$7:$J$106,$B$7:$B$106,M20))</x:f>
      </x:c>
      <x:c r="R20" s="18" t="str">
        <x:f>IF(M20="","",SUMIFS($I$7:$I$106,$B$7:$B$106,M20))</x:f>
      </x:c>
      <x:c r="S20" s="1" t="str">
        <x:f>IF(M20="","",IF(OR(NOT(ISNUMBER(P20)),COUNTIFS($B$7:$B$106,M20,$K$7:$K$106,"REVISAR lançamento")&gt;0),"Revisar dados",IF(P20&lt;0,"Crédito do cliente",IF('Locacoes'!E20="draft","Orçamento",IF('Locacoes'!E20="cancelled","Cancelado",IF(P20=0,"Quitado","Saldo pendente"))))))</x:f>
      </x:c>
    </x:row>
    <x:row r="21" ht="23" customHeight="1">
      <x:c r="A21" s="10"/>
      <x:c r="B21" s="10"/>
      <x:c r="C21" s="13"/>
      <x:c r="D21" s="10"/>
      <x:c r="E21" s="10"/>
      <x:c r="F21" s="10"/>
      <x:c r="G21" s="10"/>
      <x:c r="H21" s="14" t="str">
        <x:f>IF(A21="","",IF(D21="recebimento",F21/100,IF(D21="estorno",-F21/100,0)))</x:f>
      </x:c>
      <x:c r="I21" s="14" t="str">
        <x:f>IF(A21="","",IF(D21="despesa",F21/100,0))</x:f>
      </x:c>
      <x:c r="J21" s="14" t="str">
        <x:f>IF(A21="","",IF(D21="caucao_recebida",F21/100,IF(D21="caucao_devolvida",-F21/100,0)))</x:f>
      </x:c>
      <x:c r="K21" s="9" t="str">
        <x:f>IF(COUNTA(A21:G21)=0,"",IF(OR(A21="",COUNTIFS($A$7:$A$106,A21)&lt;&gt;1,COUNTIFS('Locacoes'!$A$7:$A$106,B21)&lt;&gt;1,NOT(ISNUMBER(C21)),NOT(ISNUMBER(F21)),F21&lt;0,F21&lt;&gt;INT(F21),AND(D21&lt;&gt;"recebimento",D21&lt;&gt;"estorno",D21&lt;&gt;"despesa",D21&lt;&gt;"caucao_recebida",D21&lt;&gt;"caucao_devolvida")),"REVISAR lançamento","OK"))</x:f>
      </x:c>
      <x:c r="M21" s="1" t="str">
        <x:f>IF('Locacoes'!A21="","",'Locacoes'!A21)</x:f>
      </x:c>
      <x:c r="N21" s="18" t="str">
        <x:f>IF(M21="","",IF(OR('Locacoes'!G21&lt;&gt;"OK",COUNTIFS('Itens'!$B$7:$B$106,M21,'Itens'!$J$7:$J$106,"REVISAR item")&gt;0),"n.a.",IF(OR('Locacoes'!E21="cancelled",'Locacoes'!E21="draft"),0,SUMIFS('Itens'!$L$7:$L$106,'Itens'!$B$7:$B$106,M21)/100)))</x:f>
      </x:c>
      <x:c r="O21" s="18" t="str">
        <x:f>IF(M21="","",IF(COUNTIFS($B$7:$B$106,M21,$K$7:$K$106,"REVISAR lançamento")&gt;0,"n.a.",SUMIFS($H$7:$H$106,$B$7:$B$106,M21)))</x:f>
      </x:c>
      <x:c r="P21" s="18" t="str">
        <x:f>IF(M21="","",IF(COUNT(N21:O21)&lt;&gt;2,"n.a.",N21-O21))</x:f>
      </x:c>
      <x:c r="Q21" s="18" t="str">
        <x:f>IF(M21="","",SUMIFS($J$7:$J$106,$B$7:$B$106,M21))</x:f>
      </x:c>
      <x:c r="R21" s="18" t="str">
        <x:f>IF(M21="","",SUMIFS($I$7:$I$106,$B$7:$B$106,M21))</x:f>
      </x:c>
      <x:c r="S21" s="1" t="str">
        <x:f>IF(M21="","",IF(OR(NOT(ISNUMBER(P21)),COUNTIFS($B$7:$B$106,M21,$K$7:$K$106,"REVISAR lançamento")&gt;0),"Revisar dados",IF(P21&lt;0,"Crédito do cliente",IF('Locacoes'!E21="draft","Orçamento",IF('Locacoes'!E21="cancelled","Cancelado",IF(P21=0,"Quitado","Saldo pendente"))))))</x:f>
      </x:c>
    </x:row>
    <x:row r="22" ht="23" customHeight="1">
      <x:c r="A22" s="10"/>
      <x:c r="B22" s="10"/>
      <x:c r="C22" s="13"/>
      <x:c r="D22" s="10"/>
      <x:c r="E22" s="10"/>
      <x:c r="F22" s="10"/>
      <x:c r="G22" s="10"/>
      <x:c r="H22" s="14" t="str">
        <x:f>IF(A22="","",IF(D22="recebimento",F22/100,IF(D22="estorno",-F22/100,0)))</x:f>
      </x:c>
      <x:c r="I22" s="14" t="str">
        <x:f>IF(A22="","",IF(D22="despesa",F22/100,0))</x:f>
      </x:c>
      <x:c r="J22" s="14" t="str">
        <x:f>IF(A22="","",IF(D22="caucao_recebida",F22/100,IF(D22="caucao_devolvida",-F22/100,0)))</x:f>
      </x:c>
      <x:c r="K22" s="9" t="str">
        <x:f>IF(COUNTA(A22:G22)=0,"",IF(OR(A22="",COUNTIFS($A$7:$A$106,A22)&lt;&gt;1,COUNTIFS('Locacoes'!$A$7:$A$106,B22)&lt;&gt;1,NOT(ISNUMBER(C22)),NOT(ISNUMBER(F22)),F22&lt;0,F22&lt;&gt;INT(F22),AND(D22&lt;&gt;"recebimento",D22&lt;&gt;"estorno",D22&lt;&gt;"despesa",D22&lt;&gt;"caucao_recebida",D22&lt;&gt;"caucao_devolvida")),"REVISAR lançamento","OK"))</x:f>
      </x:c>
      <x:c r="M22" s="1" t="str">
        <x:f>IF('Locacoes'!A22="","",'Locacoes'!A22)</x:f>
      </x:c>
      <x:c r="N22" s="18" t="str">
        <x:f>IF(M22="","",IF(OR('Locacoes'!G22&lt;&gt;"OK",COUNTIFS('Itens'!$B$7:$B$106,M22,'Itens'!$J$7:$J$106,"REVISAR item")&gt;0),"n.a.",IF(OR('Locacoes'!E22="cancelled",'Locacoes'!E22="draft"),0,SUMIFS('Itens'!$L$7:$L$106,'Itens'!$B$7:$B$106,M22)/100)))</x:f>
      </x:c>
      <x:c r="O22" s="18" t="str">
        <x:f>IF(M22="","",IF(COUNTIFS($B$7:$B$106,M22,$K$7:$K$106,"REVISAR lançamento")&gt;0,"n.a.",SUMIFS($H$7:$H$106,$B$7:$B$106,M22)))</x:f>
      </x:c>
      <x:c r="P22" s="18" t="str">
        <x:f>IF(M22="","",IF(COUNT(N22:O22)&lt;&gt;2,"n.a.",N22-O22))</x:f>
      </x:c>
      <x:c r="Q22" s="18" t="str">
        <x:f>IF(M22="","",SUMIFS($J$7:$J$106,$B$7:$B$106,M22))</x:f>
      </x:c>
      <x:c r="R22" s="18" t="str">
        <x:f>IF(M22="","",SUMIFS($I$7:$I$106,$B$7:$B$106,M22))</x:f>
      </x:c>
      <x:c r="S22" s="1" t="str">
        <x:f>IF(M22="","",IF(OR(NOT(ISNUMBER(P22)),COUNTIFS($B$7:$B$106,M22,$K$7:$K$106,"REVISAR lançamento")&gt;0),"Revisar dados",IF(P22&lt;0,"Crédito do cliente",IF('Locacoes'!E22="draft","Orçamento",IF('Locacoes'!E22="cancelled","Cancelado",IF(P22=0,"Quitado","Saldo pendente"))))))</x:f>
      </x:c>
    </x:row>
    <x:row r="23" ht="23" customHeight="1">
      <x:c r="A23" s="10"/>
      <x:c r="B23" s="10"/>
      <x:c r="C23" s="13"/>
      <x:c r="D23" s="10"/>
      <x:c r="E23" s="10"/>
      <x:c r="F23" s="10"/>
      <x:c r="G23" s="10"/>
      <x:c r="H23" s="14" t="str">
        <x:f>IF(A23="","",IF(D23="recebimento",F23/100,IF(D23="estorno",-F23/100,0)))</x:f>
      </x:c>
      <x:c r="I23" s="14" t="str">
        <x:f>IF(A23="","",IF(D23="despesa",F23/100,0))</x:f>
      </x:c>
      <x:c r="J23" s="14" t="str">
        <x:f>IF(A23="","",IF(D23="caucao_recebida",F23/100,IF(D23="caucao_devolvida",-F23/100,0)))</x:f>
      </x:c>
      <x:c r="K23" s="9" t="str">
        <x:f>IF(COUNTA(A23:G23)=0,"",IF(OR(A23="",COUNTIFS($A$7:$A$106,A23)&lt;&gt;1,COUNTIFS('Locacoes'!$A$7:$A$106,B23)&lt;&gt;1,NOT(ISNUMBER(C23)),NOT(ISNUMBER(F23)),F23&lt;0,F23&lt;&gt;INT(F23),AND(D23&lt;&gt;"recebimento",D23&lt;&gt;"estorno",D23&lt;&gt;"despesa",D23&lt;&gt;"caucao_recebida",D23&lt;&gt;"caucao_devolvida")),"REVISAR lançamento","OK"))</x:f>
      </x:c>
      <x:c r="M23" s="1" t="str">
        <x:f>IF('Locacoes'!A23="","",'Locacoes'!A23)</x:f>
      </x:c>
      <x:c r="N23" s="18" t="str">
        <x:f>IF(M23="","",IF(OR('Locacoes'!G23&lt;&gt;"OK",COUNTIFS('Itens'!$B$7:$B$106,M23,'Itens'!$J$7:$J$106,"REVISAR item")&gt;0),"n.a.",IF(OR('Locacoes'!E23="cancelled",'Locacoes'!E23="draft"),0,SUMIFS('Itens'!$L$7:$L$106,'Itens'!$B$7:$B$106,M23)/100)))</x:f>
      </x:c>
      <x:c r="O23" s="18" t="str">
        <x:f>IF(M23="","",IF(COUNTIFS($B$7:$B$106,M23,$K$7:$K$106,"REVISAR lançamento")&gt;0,"n.a.",SUMIFS($H$7:$H$106,$B$7:$B$106,M23)))</x:f>
      </x:c>
      <x:c r="P23" s="18" t="str">
        <x:f>IF(M23="","",IF(COUNT(N23:O23)&lt;&gt;2,"n.a.",N23-O23))</x:f>
      </x:c>
      <x:c r="Q23" s="18" t="str">
        <x:f>IF(M23="","",SUMIFS($J$7:$J$106,$B$7:$B$106,M23))</x:f>
      </x:c>
      <x:c r="R23" s="18" t="str">
        <x:f>IF(M23="","",SUMIFS($I$7:$I$106,$B$7:$B$106,M23))</x:f>
      </x:c>
      <x:c r="S23" s="1" t="str">
        <x:f>IF(M23="","",IF(OR(NOT(ISNUMBER(P23)),COUNTIFS($B$7:$B$106,M23,$K$7:$K$106,"REVISAR lançamento")&gt;0),"Revisar dados",IF(P23&lt;0,"Crédito do cliente",IF('Locacoes'!E23="draft","Orçamento",IF('Locacoes'!E23="cancelled","Cancelado",IF(P23=0,"Quitado","Saldo pendente"))))))</x:f>
      </x:c>
    </x:row>
    <x:row r="24" ht="23" customHeight="1">
      <x:c r="A24" s="10"/>
      <x:c r="B24" s="10"/>
      <x:c r="C24" s="13"/>
      <x:c r="D24" s="10"/>
      <x:c r="E24" s="10"/>
      <x:c r="F24" s="10"/>
      <x:c r="G24" s="10"/>
      <x:c r="H24" s="14" t="str">
        <x:f>IF(A24="","",IF(D24="recebimento",F24/100,IF(D24="estorno",-F24/100,0)))</x:f>
      </x:c>
      <x:c r="I24" s="14" t="str">
        <x:f>IF(A24="","",IF(D24="despesa",F24/100,0))</x:f>
      </x:c>
      <x:c r="J24" s="14" t="str">
        <x:f>IF(A24="","",IF(D24="caucao_recebida",F24/100,IF(D24="caucao_devolvida",-F24/100,0)))</x:f>
      </x:c>
      <x:c r="K24" s="9" t="str">
        <x:f>IF(COUNTA(A24:G24)=0,"",IF(OR(A24="",COUNTIFS($A$7:$A$106,A24)&lt;&gt;1,COUNTIFS('Locacoes'!$A$7:$A$106,B24)&lt;&gt;1,NOT(ISNUMBER(C24)),NOT(ISNUMBER(F24)),F24&lt;0,F24&lt;&gt;INT(F24),AND(D24&lt;&gt;"recebimento",D24&lt;&gt;"estorno",D24&lt;&gt;"despesa",D24&lt;&gt;"caucao_recebida",D24&lt;&gt;"caucao_devolvida")),"REVISAR lançamento","OK"))</x:f>
      </x:c>
      <x:c r="M24" s="1" t="str">
        <x:f>IF('Locacoes'!A24="","",'Locacoes'!A24)</x:f>
      </x:c>
      <x:c r="N24" s="18" t="str">
        <x:f>IF(M24="","",IF(OR('Locacoes'!G24&lt;&gt;"OK",COUNTIFS('Itens'!$B$7:$B$106,M24,'Itens'!$J$7:$J$106,"REVISAR item")&gt;0),"n.a.",IF(OR('Locacoes'!E24="cancelled",'Locacoes'!E24="draft"),0,SUMIFS('Itens'!$L$7:$L$106,'Itens'!$B$7:$B$106,M24)/100)))</x:f>
      </x:c>
      <x:c r="O24" s="18" t="str">
        <x:f>IF(M24="","",IF(COUNTIFS($B$7:$B$106,M24,$K$7:$K$106,"REVISAR lançamento")&gt;0,"n.a.",SUMIFS($H$7:$H$106,$B$7:$B$106,M24)))</x:f>
      </x:c>
      <x:c r="P24" s="18" t="str">
        <x:f>IF(M24="","",IF(COUNT(N24:O24)&lt;&gt;2,"n.a.",N24-O24))</x:f>
      </x:c>
      <x:c r="Q24" s="18" t="str">
        <x:f>IF(M24="","",SUMIFS($J$7:$J$106,$B$7:$B$106,M24))</x:f>
      </x:c>
      <x:c r="R24" s="18" t="str">
        <x:f>IF(M24="","",SUMIFS($I$7:$I$106,$B$7:$B$106,M24))</x:f>
      </x:c>
      <x:c r="S24" s="1" t="str">
        <x:f>IF(M24="","",IF(OR(NOT(ISNUMBER(P24)),COUNTIFS($B$7:$B$106,M24,$K$7:$K$106,"REVISAR lançamento")&gt;0),"Revisar dados",IF(P24&lt;0,"Crédito do cliente",IF('Locacoes'!E24="draft","Orçamento",IF('Locacoes'!E24="cancelled","Cancelado",IF(P24=0,"Quitado","Saldo pendente"))))))</x:f>
      </x:c>
    </x:row>
    <x:row r="25" ht="23" customHeight="1">
      <x:c r="A25" s="10"/>
      <x:c r="B25" s="10"/>
      <x:c r="C25" s="13"/>
      <x:c r="D25" s="10"/>
      <x:c r="E25" s="10"/>
      <x:c r="F25" s="10"/>
      <x:c r="G25" s="10"/>
      <x:c r="H25" s="14" t="str">
        <x:f>IF(A25="","",IF(D25="recebimento",F25/100,IF(D25="estorno",-F25/100,0)))</x:f>
      </x:c>
      <x:c r="I25" s="14" t="str">
        <x:f>IF(A25="","",IF(D25="despesa",F25/100,0))</x:f>
      </x:c>
      <x:c r="J25" s="14" t="str">
        <x:f>IF(A25="","",IF(D25="caucao_recebida",F25/100,IF(D25="caucao_devolvida",-F25/100,0)))</x:f>
      </x:c>
      <x:c r="K25" s="9" t="str">
        <x:f>IF(COUNTA(A25:G25)=0,"",IF(OR(A25="",COUNTIFS($A$7:$A$106,A25)&lt;&gt;1,COUNTIFS('Locacoes'!$A$7:$A$106,B25)&lt;&gt;1,NOT(ISNUMBER(C25)),NOT(ISNUMBER(F25)),F25&lt;0,F25&lt;&gt;INT(F25),AND(D25&lt;&gt;"recebimento",D25&lt;&gt;"estorno",D25&lt;&gt;"despesa",D25&lt;&gt;"caucao_recebida",D25&lt;&gt;"caucao_devolvida")),"REVISAR lançamento","OK"))</x:f>
      </x:c>
      <x:c r="M25" s="1" t="str">
        <x:f>IF('Locacoes'!A25="","",'Locacoes'!A25)</x:f>
      </x:c>
      <x:c r="N25" s="18" t="str">
        <x:f>IF(M25="","",IF(OR('Locacoes'!G25&lt;&gt;"OK",COUNTIFS('Itens'!$B$7:$B$106,M25,'Itens'!$J$7:$J$106,"REVISAR item")&gt;0),"n.a.",IF(OR('Locacoes'!E25="cancelled",'Locacoes'!E25="draft"),0,SUMIFS('Itens'!$L$7:$L$106,'Itens'!$B$7:$B$106,M25)/100)))</x:f>
      </x:c>
      <x:c r="O25" s="18" t="str">
        <x:f>IF(M25="","",IF(COUNTIFS($B$7:$B$106,M25,$K$7:$K$106,"REVISAR lançamento")&gt;0,"n.a.",SUMIFS($H$7:$H$106,$B$7:$B$106,M25)))</x:f>
      </x:c>
      <x:c r="P25" s="18" t="str">
        <x:f>IF(M25="","",IF(COUNT(N25:O25)&lt;&gt;2,"n.a.",N25-O25))</x:f>
      </x:c>
      <x:c r="Q25" s="18" t="str">
        <x:f>IF(M25="","",SUMIFS($J$7:$J$106,$B$7:$B$106,M25))</x:f>
      </x:c>
      <x:c r="R25" s="18" t="str">
        <x:f>IF(M25="","",SUMIFS($I$7:$I$106,$B$7:$B$106,M25))</x:f>
      </x:c>
      <x:c r="S25" s="1" t="str">
        <x:f>IF(M25="","",IF(OR(NOT(ISNUMBER(P25)),COUNTIFS($B$7:$B$106,M25,$K$7:$K$106,"REVISAR lançamento")&gt;0),"Revisar dados",IF(P25&lt;0,"Crédito do cliente",IF('Locacoes'!E25="draft","Orçamento",IF('Locacoes'!E25="cancelled","Cancelado",IF(P25=0,"Quitado","Saldo pendente"))))))</x:f>
      </x:c>
    </x:row>
    <x:row r="26" ht="23" customHeight="1">
      <x:c r="A26" s="10"/>
      <x:c r="B26" s="10"/>
      <x:c r="C26" s="13"/>
      <x:c r="D26" s="10"/>
      <x:c r="E26" s="10"/>
      <x:c r="F26" s="10"/>
      <x:c r="G26" s="10"/>
      <x:c r="H26" s="14" t="str">
        <x:f>IF(A26="","",IF(D26="recebimento",F26/100,IF(D26="estorno",-F26/100,0)))</x:f>
      </x:c>
      <x:c r="I26" s="14" t="str">
        <x:f>IF(A26="","",IF(D26="despesa",F26/100,0))</x:f>
      </x:c>
      <x:c r="J26" s="14" t="str">
        <x:f>IF(A26="","",IF(D26="caucao_recebida",F26/100,IF(D26="caucao_devolvida",-F26/100,0)))</x:f>
      </x:c>
      <x:c r="K26" s="9" t="str">
        <x:f>IF(COUNTA(A26:G26)=0,"",IF(OR(A26="",COUNTIFS($A$7:$A$106,A26)&lt;&gt;1,COUNTIFS('Locacoes'!$A$7:$A$106,B26)&lt;&gt;1,NOT(ISNUMBER(C26)),NOT(ISNUMBER(F26)),F26&lt;0,F26&lt;&gt;INT(F26),AND(D26&lt;&gt;"recebimento",D26&lt;&gt;"estorno",D26&lt;&gt;"despesa",D26&lt;&gt;"caucao_recebida",D26&lt;&gt;"caucao_devolvida")),"REVISAR lançamento","OK"))</x:f>
      </x:c>
      <x:c r="M26" s="1" t="str">
        <x:f>IF('Locacoes'!A26="","",'Locacoes'!A26)</x:f>
      </x:c>
      <x:c r="N26" s="18" t="str">
        <x:f>IF(M26="","",IF(OR('Locacoes'!G26&lt;&gt;"OK",COUNTIFS('Itens'!$B$7:$B$106,M26,'Itens'!$J$7:$J$106,"REVISAR item")&gt;0),"n.a.",IF(OR('Locacoes'!E26="cancelled",'Locacoes'!E26="draft"),0,SUMIFS('Itens'!$L$7:$L$106,'Itens'!$B$7:$B$106,M26)/100)))</x:f>
      </x:c>
      <x:c r="O26" s="18" t="str">
        <x:f>IF(M26="","",IF(COUNTIFS($B$7:$B$106,M26,$K$7:$K$106,"REVISAR lançamento")&gt;0,"n.a.",SUMIFS($H$7:$H$106,$B$7:$B$106,M26)))</x:f>
      </x:c>
      <x:c r="P26" s="18" t="str">
        <x:f>IF(M26="","",IF(COUNT(N26:O26)&lt;&gt;2,"n.a.",N26-O26))</x:f>
      </x:c>
      <x:c r="Q26" s="18" t="str">
        <x:f>IF(M26="","",SUMIFS($J$7:$J$106,$B$7:$B$106,M26))</x:f>
      </x:c>
      <x:c r="R26" s="18" t="str">
        <x:f>IF(M26="","",SUMIFS($I$7:$I$106,$B$7:$B$106,M26))</x:f>
      </x:c>
      <x:c r="S26" s="1" t="str">
        <x:f>IF(M26="","",IF(OR(NOT(ISNUMBER(P26)),COUNTIFS($B$7:$B$106,M26,$K$7:$K$106,"REVISAR lançamento")&gt;0),"Revisar dados",IF(P26&lt;0,"Crédito do cliente",IF('Locacoes'!E26="draft","Orçamento",IF('Locacoes'!E26="cancelled","Cancelado",IF(P26=0,"Quitado","Saldo pendente"))))))</x:f>
      </x:c>
    </x:row>
    <x:row r="27" ht="23" customHeight="1">
      <x:c r="A27" s="10"/>
      <x:c r="B27" s="10"/>
      <x:c r="C27" s="13"/>
      <x:c r="D27" s="10"/>
      <x:c r="E27" s="10"/>
      <x:c r="F27" s="10"/>
      <x:c r="G27" s="10"/>
      <x:c r="H27" s="14" t="str">
        <x:f>IF(A27="","",IF(D27="recebimento",F27/100,IF(D27="estorno",-F27/100,0)))</x:f>
      </x:c>
      <x:c r="I27" s="14" t="str">
        <x:f>IF(A27="","",IF(D27="despesa",F27/100,0))</x:f>
      </x:c>
      <x:c r="J27" s="14" t="str">
        <x:f>IF(A27="","",IF(D27="caucao_recebida",F27/100,IF(D27="caucao_devolvida",-F27/100,0)))</x:f>
      </x:c>
      <x:c r="K27" s="9" t="str">
        <x:f>IF(COUNTA(A27:G27)=0,"",IF(OR(A27="",COUNTIFS($A$7:$A$106,A27)&lt;&gt;1,COUNTIFS('Locacoes'!$A$7:$A$106,B27)&lt;&gt;1,NOT(ISNUMBER(C27)),NOT(ISNUMBER(F27)),F27&lt;0,F27&lt;&gt;INT(F27),AND(D27&lt;&gt;"recebimento",D27&lt;&gt;"estorno",D27&lt;&gt;"despesa",D27&lt;&gt;"caucao_recebida",D27&lt;&gt;"caucao_devolvida")),"REVISAR lançamento","OK"))</x:f>
      </x:c>
      <x:c r="M27" s="1" t="str">
        <x:f>IF('Locacoes'!A27="","",'Locacoes'!A27)</x:f>
      </x:c>
      <x:c r="N27" s="18" t="str">
        <x:f>IF(M27="","",IF(OR('Locacoes'!G27&lt;&gt;"OK",COUNTIFS('Itens'!$B$7:$B$106,M27,'Itens'!$J$7:$J$106,"REVISAR item")&gt;0),"n.a.",IF(OR('Locacoes'!E27="cancelled",'Locacoes'!E27="draft"),0,SUMIFS('Itens'!$L$7:$L$106,'Itens'!$B$7:$B$106,M27)/100)))</x:f>
      </x:c>
      <x:c r="O27" s="18" t="str">
        <x:f>IF(M27="","",IF(COUNTIFS($B$7:$B$106,M27,$K$7:$K$106,"REVISAR lançamento")&gt;0,"n.a.",SUMIFS($H$7:$H$106,$B$7:$B$106,M27)))</x:f>
      </x:c>
      <x:c r="P27" s="18" t="str">
        <x:f>IF(M27="","",IF(COUNT(N27:O27)&lt;&gt;2,"n.a.",N27-O27))</x:f>
      </x:c>
      <x:c r="Q27" s="18" t="str">
        <x:f>IF(M27="","",SUMIFS($J$7:$J$106,$B$7:$B$106,M27))</x:f>
      </x:c>
      <x:c r="R27" s="18" t="str">
        <x:f>IF(M27="","",SUMIFS($I$7:$I$106,$B$7:$B$106,M27))</x:f>
      </x:c>
      <x:c r="S27" s="1" t="str">
        <x:f>IF(M27="","",IF(OR(NOT(ISNUMBER(P27)),COUNTIFS($B$7:$B$106,M27,$K$7:$K$106,"REVISAR lançamento")&gt;0),"Revisar dados",IF(P27&lt;0,"Crédito do cliente",IF('Locacoes'!E27="draft","Orçamento",IF('Locacoes'!E27="cancelled","Cancelado",IF(P27=0,"Quitado","Saldo pendente"))))))</x:f>
      </x:c>
    </x:row>
    <x:row r="28" ht="23" customHeight="1">
      <x:c r="A28" s="10"/>
      <x:c r="B28" s="10"/>
      <x:c r="C28" s="13"/>
      <x:c r="D28" s="10"/>
      <x:c r="E28" s="10"/>
      <x:c r="F28" s="10"/>
      <x:c r="G28" s="10"/>
      <x:c r="H28" s="14" t="str">
        <x:f>IF(A28="","",IF(D28="recebimento",F28/100,IF(D28="estorno",-F28/100,0)))</x:f>
      </x:c>
      <x:c r="I28" s="14" t="str">
        <x:f>IF(A28="","",IF(D28="despesa",F28/100,0))</x:f>
      </x:c>
      <x:c r="J28" s="14" t="str">
        <x:f>IF(A28="","",IF(D28="caucao_recebida",F28/100,IF(D28="caucao_devolvida",-F28/100,0)))</x:f>
      </x:c>
      <x:c r="K28" s="9" t="str">
        <x:f>IF(COUNTA(A28:G28)=0,"",IF(OR(A28="",COUNTIFS($A$7:$A$106,A28)&lt;&gt;1,COUNTIFS('Locacoes'!$A$7:$A$106,B28)&lt;&gt;1,NOT(ISNUMBER(C28)),NOT(ISNUMBER(F28)),F28&lt;0,F28&lt;&gt;INT(F28),AND(D28&lt;&gt;"recebimento",D28&lt;&gt;"estorno",D28&lt;&gt;"despesa",D28&lt;&gt;"caucao_recebida",D28&lt;&gt;"caucao_devolvida")),"REVISAR lançamento","OK"))</x:f>
      </x:c>
      <x:c r="M28" s="1" t="str">
        <x:f>IF('Locacoes'!A28="","",'Locacoes'!A28)</x:f>
      </x:c>
      <x:c r="N28" s="18" t="str">
        <x:f>IF(M28="","",IF(OR('Locacoes'!G28&lt;&gt;"OK",COUNTIFS('Itens'!$B$7:$B$106,M28,'Itens'!$J$7:$J$106,"REVISAR item")&gt;0),"n.a.",IF(OR('Locacoes'!E28="cancelled",'Locacoes'!E28="draft"),0,SUMIFS('Itens'!$L$7:$L$106,'Itens'!$B$7:$B$106,M28)/100)))</x:f>
      </x:c>
      <x:c r="O28" s="18" t="str">
        <x:f>IF(M28="","",IF(COUNTIFS($B$7:$B$106,M28,$K$7:$K$106,"REVISAR lançamento")&gt;0,"n.a.",SUMIFS($H$7:$H$106,$B$7:$B$106,M28)))</x:f>
      </x:c>
      <x:c r="P28" s="18" t="str">
        <x:f>IF(M28="","",IF(COUNT(N28:O28)&lt;&gt;2,"n.a.",N28-O28))</x:f>
      </x:c>
      <x:c r="Q28" s="18" t="str">
        <x:f>IF(M28="","",SUMIFS($J$7:$J$106,$B$7:$B$106,M28))</x:f>
      </x:c>
      <x:c r="R28" s="18" t="str">
        <x:f>IF(M28="","",SUMIFS($I$7:$I$106,$B$7:$B$106,M28))</x:f>
      </x:c>
      <x:c r="S28" s="1" t="str">
        <x:f>IF(M28="","",IF(OR(NOT(ISNUMBER(P28)),COUNTIFS($B$7:$B$106,M28,$K$7:$K$106,"REVISAR lançamento")&gt;0),"Revisar dados",IF(P28&lt;0,"Crédito do cliente",IF('Locacoes'!E28="draft","Orçamento",IF('Locacoes'!E28="cancelled","Cancelado",IF(P28=0,"Quitado","Saldo pendente"))))))</x:f>
      </x:c>
    </x:row>
    <x:row r="29" ht="23" customHeight="1">
      <x:c r="A29" s="10"/>
      <x:c r="B29" s="10"/>
      <x:c r="C29" s="13"/>
      <x:c r="D29" s="10"/>
      <x:c r="E29" s="10"/>
      <x:c r="F29" s="10"/>
      <x:c r="G29" s="10"/>
      <x:c r="H29" s="14" t="str">
        <x:f>IF(A29="","",IF(D29="recebimento",F29/100,IF(D29="estorno",-F29/100,0)))</x:f>
      </x:c>
      <x:c r="I29" s="14" t="str">
        <x:f>IF(A29="","",IF(D29="despesa",F29/100,0))</x:f>
      </x:c>
      <x:c r="J29" s="14" t="str">
        <x:f>IF(A29="","",IF(D29="caucao_recebida",F29/100,IF(D29="caucao_devolvida",-F29/100,0)))</x:f>
      </x:c>
      <x:c r="K29" s="9" t="str">
        <x:f>IF(COUNTA(A29:G29)=0,"",IF(OR(A29="",COUNTIFS($A$7:$A$106,A29)&lt;&gt;1,COUNTIFS('Locacoes'!$A$7:$A$106,B29)&lt;&gt;1,NOT(ISNUMBER(C29)),NOT(ISNUMBER(F29)),F29&lt;0,F29&lt;&gt;INT(F29),AND(D29&lt;&gt;"recebimento",D29&lt;&gt;"estorno",D29&lt;&gt;"despesa",D29&lt;&gt;"caucao_recebida",D29&lt;&gt;"caucao_devolvida")),"REVISAR lançamento","OK"))</x:f>
      </x:c>
      <x:c r="M29" s="1" t="str">
        <x:f>IF('Locacoes'!A29="","",'Locacoes'!A29)</x:f>
      </x:c>
      <x:c r="N29" s="18" t="str">
        <x:f>IF(M29="","",IF(OR('Locacoes'!G29&lt;&gt;"OK",COUNTIFS('Itens'!$B$7:$B$106,M29,'Itens'!$J$7:$J$106,"REVISAR item")&gt;0),"n.a.",IF(OR('Locacoes'!E29="cancelled",'Locacoes'!E29="draft"),0,SUMIFS('Itens'!$L$7:$L$106,'Itens'!$B$7:$B$106,M29)/100)))</x:f>
      </x:c>
      <x:c r="O29" s="18" t="str">
        <x:f>IF(M29="","",IF(COUNTIFS($B$7:$B$106,M29,$K$7:$K$106,"REVISAR lançamento")&gt;0,"n.a.",SUMIFS($H$7:$H$106,$B$7:$B$106,M29)))</x:f>
      </x:c>
      <x:c r="P29" s="18" t="str">
        <x:f>IF(M29="","",IF(COUNT(N29:O29)&lt;&gt;2,"n.a.",N29-O29))</x:f>
      </x:c>
      <x:c r="Q29" s="18" t="str">
        <x:f>IF(M29="","",SUMIFS($J$7:$J$106,$B$7:$B$106,M29))</x:f>
      </x:c>
      <x:c r="R29" s="18" t="str">
        <x:f>IF(M29="","",SUMIFS($I$7:$I$106,$B$7:$B$106,M29))</x:f>
      </x:c>
      <x:c r="S29" s="1" t="str">
        <x:f>IF(M29="","",IF(OR(NOT(ISNUMBER(P29)),COUNTIFS($B$7:$B$106,M29,$K$7:$K$106,"REVISAR lançamento")&gt;0),"Revisar dados",IF(P29&lt;0,"Crédito do cliente",IF('Locacoes'!E29="draft","Orçamento",IF('Locacoes'!E29="cancelled","Cancelado",IF(P29=0,"Quitado","Saldo pendente"))))))</x:f>
      </x:c>
    </x:row>
    <x:row r="30" ht="23" customHeight="1">
      <x:c r="A30" s="10"/>
      <x:c r="B30" s="10"/>
      <x:c r="C30" s="13"/>
      <x:c r="D30" s="10"/>
      <x:c r="E30" s="10"/>
      <x:c r="F30" s="10"/>
      <x:c r="G30" s="10"/>
      <x:c r="H30" s="14" t="str">
        <x:f>IF(A30="","",IF(D30="recebimento",F30/100,IF(D30="estorno",-F30/100,0)))</x:f>
      </x:c>
      <x:c r="I30" s="14" t="str">
        <x:f>IF(A30="","",IF(D30="despesa",F30/100,0))</x:f>
      </x:c>
      <x:c r="J30" s="14" t="str">
        <x:f>IF(A30="","",IF(D30="caucao_recebida",F30/100,IF(D30="caucao_devolvida",-F30/100,0)))</x:f>
      </x:c>
      <x:c r="K30" s="9" t="str">
        <x:f>IF(COUNTA(A30:G30)=0,"",IF(OR(A30="",COUNTIFS($A$7:$A$106,A30)&lt;&gt;1,COUNTIFS('Locacoes'!$A$7:$A$106,B30)&lt;&gt;1,NOT(ISNUMBER(C30)),NOT(ISNUMBER(F30)),F30&lt;0,F30&lt;&gt;INT(F30),AND(D30&lt;&gt;"recebimento",D30&lt;&gt;"estorno",D30&lt;&gt;"despesa",D30&lt;&gt;"caucao_recebida",D30&lt;&gt;"caucao_devolvida")),"REVISAR lançamento","OK"))</x:f>
      </x:c>
      <x:c r="M30" s="1" t="str">
        <x:f>IF('Locacoes'!A30="","",'Locacoes'!A30)</x:f>
      </x:c>
      <x:c r="N30" s="18" t="str">
        <x:f>IF(M30="","",IF(OR('Locacoes'!G30&lt;&gt;"OK",COUNTIFS('Itens'!$B$7:$B$106,M30,'Itens'!$J$7:$J$106,"REVISAR item")&gt;0),"n.a.",IF(OR('Locacoes'!E30="cancelled",'Locacoes'!E30="draft"),0,SUMIFS('Itens'!$L$7:$L$106,'Itens'!$B$7:$B$106,M30)/100)))</x:f>
      </x:c>
      <x:c r="O30" s="18" t="str">
        <x:f>IF(M30="","",IF(COUNTIFS($B$7:$B$106,M30,$K$7:$K$106,"REVISAR lançamento")&gt;0,"n.a.",SUMIFS($H$7:$H$106,$B$7:$B$106,M30)))</x:f>
      </x:c>
      <x:c r="P30" s="18" t="str">
        <x:f>IF(M30="","",IF(COUNT(N30:O30)&lt;&gt;2,"n.a.",N30-O30))</x:f>
      </x:c>
      <x:c r="Q30" s="18" t="str">
        <x:f>IF(M30="","",SUMIFS($J$7:$J$106,$B$7:$B$106,M30))</x:f>
      </x:c>
      <x:c r="R30" s="18" t="str">
        <x:f>IF(M30="","",SUMIFS($I$7:$I$106,$B$7:$B$106,M30))</x:f>
      </x:c>
      <x:c r="S30" s="1" t="str">
        <x:f>IF(M30="","",IF(OR(NOT(ISNUMBER(P30)),COUNTIFS($B$7:$B$106,M30,$K$7:$K$106,"REVISAR lançamento")&gt;0),"Revisar dados",IF(P30&lt;0,"Crédito do cliente",IF('Locacoes'!E30="draft","Orçamento",IF('Locacoes'!E30="cancelled","Cancelado",IF(P30=0,"Quitado","Saldo pendente"))))))</x:f>
      </x:c>
    </x:row>
    <x:row r="31" ht="23" customHeight="1">
      <x:c r="A31" s="10"/>
      <x:c r="B31" s="10"/>
      <x:c r="C31" s="13"/>
      <x:c r="D31" s="10"/>
      <x:c r="E31" s="10"/>
      <x:c r="F31" s="10"/>
      <x:c r="G31" s="10"/>
      <x:c r="H31" s="14" t="str">
        <x:f>IF(A31="","",IF(D31="recebimento",F31/100,IF(D31="estorno",-F31/100,0)))</x:f>
      </x:c>
      <x:c r="I31" s="14" t="str">
        <x:f>IF(A31="","",IF(D31="despesa",F31/100,0))</x:f>
      </x:c>
      <x:c r="J31" s="14" t="str">
        <x:f>IF(A31="","",IF(D31="caucao_recebida",F31/100,IF(D31="caucao_devolvida",-F31/100,0)))</x:f>
      </x:c>
      <x:c r="K31" s="9" t="str">
        <x:f>IF(COUNTA(A31:G31)=0,"",IF(OR(A31="",COUNTIFS($A$7:$A$106,A31)&lt;&gt;1,COUNTIFS('Locacoes'!$A$7:$A$106,B31)&lt;&gt;1,NOT(ISNUMBER(C31)),NOT(ISNUMBER(F31)),F31&lt;0,F31&lt;&gt;INT(F31),AND(D31&lt;&gt;"recebimento",D31&lt;&gt;"estorno",D31&lt;&gt;"despesa",D31&lt;&gt;"caucao_recebida",D31&lt;&gt;"caucao_devolvida")),"REVISAR lançamento","OK"))</x:f>
      </x:c>
      <x:c r="M31" s="1" t="str">
        <x:f>IF('Locacoes'!A31="","",'Locacoes'!A31)</x:f>
      </x:c>
      <x:c r="N31" s="18" t="str">
        <x:f>IF(M31="","",IF(OR('Locacoes'!G31&lt;&gt;"OK",COUNTIFS('Itens'!$B$7:$B$106,M31,'Itens'!$J$7:$J$106,"REVISAR item")&gt;0),"n.a.",IF(OR('Locacoes'!E31="cancelled",'Locacoes'!E31="draft"),0,SUMIFS('Itens'!$L$7:$L$106,'Itens'!$B$7:$B$106,M31)/100)))</x:f>
      </x:c>
      <x:c r="O31" s="18" t="str">
        <x:f>IF(M31="","",IF(COUNTIFS($B$7:$B$106,M31,$K$7:$K$106,"REVISAR lançamento")&gt;0,"n.a.",SUMIFS($H$7:$H$106,$B$7:$B$106,M31)))</x:f>
      </x:c>
      <x:c r="P31" s="18" t="str">
        <x:f>IF(M31="","",IF(COUNT(N31:O31)&lt;&gt;2,"n.a.",N31-O31))</x:f>
      </x:c>
      <x:c r="Q31" s="18" t="str">
        <x:f>IF(M31="","",SUMIFS($J$7:$J$106,$B$7:$B$106,M31))</x:f>
      </x:c>
      <x:c r="R31" s="18" t="str">
        <x:f>IF(M31="","",SUMIFS($I$7:$I$106,$B$7:$B$106,M31))</x:f>
      </x:c>
      <x:c r="S31" s="1" t="str">
        <x:f>IF(M31="","",IF(OR(NOT(ISNUMBER(P31)),COUNTIFS($B$7:$B$106,M31,$K$7:$K$106,"REVISAR lançamento")&gt;0),"Revisar dados",IF(P31&lt;0,"Crédito do cliente",IF('Locacoes'!E31="draft","Orçamento",IF('Locacoes'!E31="cancelled","Cancelado",IF(P31=0,"Quitado","Saldo pendente"))))))</x:f>
      </x:c>
    </x:row>
    <x:row r="32" ht="23" customHeight="1">
      <x:c r="A32" s="10"/>
      <x:c r="B32" s="10"/>
      <x:c r="C32" s="13"/>
      <x:c r="D32" s="10"/>
      <x:c r="E32" s="10"/>
      <x:c r="F32" s="10"/>
      <x:c r="G32" s="10"/>
      <x:c r="H32" s="14" t="str">
        <x:f>IF(A32="","",IF(D32="recebimento",F32/100,IF(D32="estorno",-F32/100,0)))</x:f>
      </x:c>
      <x:c r="I32" s="14" t="str">
        <x:f>IF(A32="","",IF(D32="despesa",F32/100,0))</x:f>
      </x:c>
      <x:c r="J32" s="14" t="str">
        <x:f>IF(A32="","",IF(D32="caucao_recebida",F32/100,IF(D32="caucao_devolvida",-F32/100,0)))</x:f>
      </x:c>
      <x:c r="K32" s="9" t="str">
        <x:f>IF(COUNTA(A32:G32)=0,"",IF(OR(A32="",COUNTIFS($A$7:$A$106,A32)&lt;&gt;1,COUNTIFS('Locacoes'!$A$7:$A$106,B32)&lt;&gt;1,NOT(ISNUMBER(C32)),NOT(ISNUMBER(F32)),F32&lt;0,F32&lt;&gt;INT(F32),AND(D32&lt;&gt;"recebimento",D32&lt;&gt;"estorno",D32&lt;&gt;"despesa",D32&lt;&gt;"caucao_recebida",D32&lt;&gt;"caucao_devolvida")),"REVISAR lançamento","OK"))</x:f>
      </x:c>
      <x:c r="M32" s="1" t="str">
        <x:f>IF('Locacoes'!A32="","",'Locacoes'!A32)</x:f>
      </x:c>
      <x:c r="N32" s="18" t="str">
        <x:f>IF(M32="","",IF(OR('Locacoes'!G32&lt;&gt;"OK",COUNTIFS('Itens'!$B$7:$B$106,M32,'Itens'!$J$7:$J$106,"REVISAR item")&gt;0),"n.a.",IF(OR('Locacoes'!E32="cancelled",'Locacoes'!E32="draft"),0,SUMIFS('Itens'!$L$7:$L$106,'Itens'!$B$7:$B$106,M32)/100)))</x:f>
      </x:c>
      <x:c r="O32" s="18" t="str">
        <x:f>IF(M32="","",IF(COUNTIFS($B$7:$B$106,M32,$K$7:$K$106,"REVISAR lançamento")&gt;0,"n.a.",SUMIFS($H$7:$H$106,$B$7:$B$106,M32)))</x:f>
      </x:c>
      <x:c r="P32" s="18" t="str">
        <x:f>IF(M32="","",IF(COUNT(N32:O32)&lt;&gt;2,"n.a.",N32-O32))</x:f>
      </x:c>
      <x:c r="Q32" s="18" t="str">
        <x:f>IF(M32="","",SUMIFS($J$7:$J$106,$B$7:$B$106,M32))</x:f>
      </x:c>
      <x:c r="R32" s="18" t="str">
        <x:f>IF(M32="","",SUMIFS($I$7:$I$106,$B$7:$B$106,M32))</x:f>
      </x:c>
      <x:c r="S32" s="1" t="str">
        <x:f>IF(M32="","",IF(OR(NOT(ISNUMBER(P32)),COUNTIFS($B$7:$B$106,M32,$K$7:$K$106,"REVISAR lançamento")&gt;0),"Revisar dados",IF(P32&lt;0,"Crédito do cliente",IF('Locacoes'!E32="draft","Orçamento",IF('Locacoes'!E32="cancelled","Cancelado",IF(P32=0,"Quitado","Saldo pendente"))))))</x:f>
      </x:c>
    </x:row>
    <x:row r="33" ht="23" customHeight="1">
      <x:c r="A33" s="10"/>
      <x:c r="B33" s="10"/>
      <x:c r="C33" s="13"/>
      <x:c r="D33" s="10"/>
      <x:c r="E33" s="10"/>
      <x:c r="F33" s="10"/>
      <x:c r="G33" s="10"/>
      <x:c r="H33" s="14" t="str">
        <x:f>IF(A33="","",IF(D33="recebimento",F33/100,IF(D33="estorno",-F33/100,0)))</x:f>
      </x:c>
      <x:c r="I33" s="14" t="str">
        <x:f>IF(A33="","",IF(D33="despesa",F33/100,0))</x:f>
      </x:c>
      <x:c r="J33" s="14" t="str">
        <x:f>IF(A33="","",IF(D33="caucao_recebida",F33/100,IF(D33="caucao_devolvida",-F33/100,0)))</x:f>
      </x:c>
      <x:c r="K33" s="9" t="str">
        <x:f>IF(COUNTA(A33:G33)=0,"",IF(OR(A33="",COUNTIFS($A$7:$A$106,A33)&lt;&gt;1,COUNTIFS('Locacoes'!$A$7:$A$106,B33)&lt;&gt;1,NOT(ISNUMBER(C33)),NOT(ISNUMBER(F33)),F33&lt;0,F33&lt;&gt;INT(F33),AND(D33&lt;&gt;"recebimento",D33&lt;&gt;"estorno",D33&lt;&gt;"despesa",D33&lt;&gt;"caucao_recebida",D33&lt;&gt;"caucao_devolvida")),"REVISAR lançamento","OK"))</x:f>
      </x:c>
      <x:c r="M33" s="1" t="str">
        <x:f>IF('Locacoes'!A33="","",'Locacoes'!A33)</x:f>
      </x:c>
      <x:c r="N33" s="18" t="str">
        <x:f>IF(M33="","",IF(OR('Locacoes'!G33&lt;&gt;"OK",COUNTIFS('Itens'!$B$7:$B$106,M33,'Itens'!$J$7:$J$106,"REVISAR item")&gt;0),"n.a.",IF(OR('Locacoes'!E33="cancelled",'Locacoes'!E33="draft"),0,SUMIFS('Itens'!$L$7:$L$106,'Itens'!$B$7:$B$106,M33)/100)))</x:f>
      </x:c>
      <x:c r="O33" s="18" t="str">
        <x:f>IF(M33="","",IF(COUNTIFS($B$7:$B$106,M33,$K$7:$K$106,"REVISAR lançamento")&gt;0,"n.a.",SUMIFS($H$7:$H$106,$B$7:$B$106,M33)))</x:f>
      </x:c>
      <x:c r="P33" s="18" t="str">
        <x:f>IF(M33="","",IF(COUNT(N33:O33)&lt;&gt;2,"n.a.",N33-O33))</x:f>
      </x:c>
      <x:c r="Q33" s="18" t="str">
        <x:f>IF(M33="","",SUMIFS($J$7:$J$106,$B$7:$B$106,M33))</x:f>
      </x:c>
      <x:c r="R33" s="18" t="str">
        <x:f>IF(M33="","",SUMIFS($I$7:$I$106,$B$7:$B$106,M33))</x:f>
      </x:c>
      <x:c r="S33" s="1" t="str">
        <x:f>IF(M33="","",IF(OR(NOT(ISNUMBER(P33)),COUNTIFS($B$7:$B$106,M33,$K$7:$K$106,"REVISAR lançamento")&gt;0),"Revisar dados",IF(P33&lt;0,"Crédito do cliente",IF('Locacoes'!E33="draft","Orçamento",IF('Locacoes'!E33="cancelled","Cancelado",IF(P33=0,"Quitado","Saldo pendente"))))))</x:f>
      </x:c>
    </x:row>
    <x:row r="34" ht="23" customHeight="1">
      <x:c r="A34" s="10"/>
      <x:c r="B34" s="10"/>
      <x:c r="C34" s="13"/>
      <x:c r="D34" s="10"/>
      <x:c r="E34" s="10"/>
      <x:c r="F34" s="10"/>
      <x:c r="G34" s="10"/>
      <x:c r="H34" s="14" t="str">
        <x:f>IF(A34="","",IF(D34="recebimento",F34/100,IF(D34="estorno",-F34/100,0)))</x:f>
      </x:c>
      <x:c r="I34" s="14" t="str">
        <x:f>IF(A34="","",IF(D34="despesa",F34/100,0))</x:f>
      </x:c>
      <x:c r="J34" s="14" t="str">
        <x:f>IF(A34="","",IF(D34="caucao_recebida",F34/100,IF(D34="caucao_devolvida",-F34/100,0)))</x:f>
      </x:c>
      <x:c r="K34" s="9" t="str">
        <x:f>IF(COUNTA(A34:G34)=0,"",IF(OR(A34="",COUNTIFS($A$7:$A$106,A34)&lt;&gt;1,COUNTIFS('Locacoes'!$A$7:$A$106,B34)&lt;&gt;1,NOT(ISNUMBER(C34)),NOT(ISNUMBER(F34)),F34&lt;0,F34&lt;&gt;INT(F34),AND(D34&lt;&gt;"recebimento",D34&lt;&gt;"estorno",D34&lt;&gt;"despesa",D34&lt;&gt;"caucao_recebida",D34&lt;&gt;"caucao_devolvida")),"REVISAR lançamento","OK"))</x:f>
      </x:c>
      <x:c r="M34" s="1" t="str">
        <x:f>IF('Locacoes'!A34="","",'Locacoes'!A34)</x:f>
      </x:c>
      <x:c r="N34" s="18" t="str">
        <x:f>IF(M34="","",IF(OR('Locacoes'!G34&lt;&gt;"OK",COUNTIFS('Itens'!$B$7:$B$106,M34,'Itens'!$J$7:$J$106,"REVISAR item")&gt;0),"n.a.",IF(OR('Locacoes'!E34="cancelled",'Locacoes'!E34="draft"),0,SUMIFS('Itens'!$L$7:$L$106,'Itens'!$B$7:$B$106,M34)/100)))</x:f>
      </x:c>
      <x:c r="O34" s="18" t="str">
        <x:f>IF(M34="","",IF(COUNTIFS($B$7:$B$106,M34,$K$7:$K$106,"REVISAR lançamento")&gt;0,"n.a.",SUMIFS($H$7:$H$106,$B$7:$B$106,M34)))</x:f>
      </x:c>
      <x:c r="P34" s="18" t="str">
        <x:f>IF(M34="","",IF(COUNT(N34:O34)&lt;&gt;2,"n.a.",N34-O34))</x:f>
      </x:c>
      <x:c r="Q34" s="18" t="str">
        <x:f>IF(M34="","",SUMIFS($J$7:$J$106,$B$7:$B$106,M34))</x:f>
      </x:c>
      <x:c r="R34" s="18" t="str">
        <x:f>IF(M34="","",SUMIFS($I$7:$I$106,$B$7:$B$106,M34))</x:f>
      </x:c>
      <x:c r="S34" s="1" t="str">
        <x:f>IF(M34="","",IF(OR(NOT(ISNUMBER(P34)),COUNTIFS($B$7:$B$106,M34,$K$7:$K$106,"REVISAR lançamento")&gt;0),"Revisar dados",IF(P34&lt;0,"Crédito do cliente",IF('Locacoes'!E34="draft","Orçamento",IF('Locacoes'!E34="cancelled","Cancelado",IF(P34=0,"Quitado","Saldo pendente"))))))</x:f>
      </x:c>
    </x:row>
    <x:row r="35" ht="23" customHeight="1">
      <x:c r="A35" s="10"/>
      <x:c r="B35" s="10"/>
      <x:c r="C35" s="13"/>
      <x:c r="D35" s="10"/>
      <x:c r="E35" s="10"/>
      <x:c r="F35" s="10"/>
      <x:c r="G35" s="10"/>
      <x:c r="H35" s="14" t="str">
        <x:f>IF(A35="","",IF(D35="recebimento",F35/100,IF(D35="estorno",-F35/100,0)))</x:f>
      </x:c>
      <x:c r="I35" s="14" t="str">
        <x:f>IF(A35="","",IF(D35="despesa",F35/100,0))</x:f>
      </x:c>
      <x:c r="J35" s="14" t="str">
        <x:f>IF(A35="","",IF(D35="caucao_recebida",F35/100,IF(D35="caucao_devolvida",-F35/100,0)))</x:f>
      </x:c>
      <x:c r="K35" s="9" t="str">
        <x:f>IF(COUNTA(A35:G35)=0,"",IF(OR(A35="",COUNTIFS($A$7:$A$106,A35)&lt;&gt;1,COUNTIFS('Locacoes'!$A$7:$A$106,B35)&lt;&gt;1,NOT(ISNUMBER(C35)),NOT(ISNUMBER(F35)),F35&lt;0,F35&lt;&gt;INT(F35),AND(D35&lt;&gt;"recebimento",D35&lt;&gt;"estorno",D35&lt;&gt;"despesa",D35&lt;&gt;"caucao_recebida",D35&lt;&gt;"caucao_devolvida")),"REVISAR lançamento","OK"))</x:f>
      </x:c>
      <x:c r="M35" s="1" t="str">
        <x:f>IF('Locacoes'!A35="","",'Locacoes'!A35)</x:f>
      </x:c>
      <x:c r="N35" s="18" t="str">
        <x:f>IF(M35="","",IF(OR('Locacoes'!G35&lt;&gt;"OK",COUNTIFS('Itens'!$B$7:$B$106,M35,'Itens'!$J$7:$J$106,"REVISAR item")&gt;0),"n.a.",IF(OR('Locacoes'!E35="cancelled",'Locacoes'!E35="draft"),0,SUMIFS('Itens'!$L$7:$L$106,'Itens'!$B$7:$B$106,M35)/100)))</x:f>
      </x:c>
      <x:c r="O35" s="18" t="str">
        <x:f>IF(M35="","",IF(COUNTIFS($B$7:$B$106,M35,$K$7:$K$106,"REVISAR lançamento")&gt;0,"n.a.",SUMIFS($H$7:$H$106,$B$7:$B$106,M35)))</x:f>
      </x:c>
      <x:c r="P35" s="18" t="str">
        <x:f>IF(M35="","",IF(COUNT(N35:O35)&lt;&gt;2,"n.a.",N35-O35))</x:f>
      </x:c>
      <x:c r="Q35" s="18" t="str">
        <x:f>IF(M35="","",SUMIFS($J$7:$J$106,$B$7:$B$106,M35))</x:f>
      </x:c>
      <x:c r="R35" s="18" t="str">
        <x:f>IF(M35="","",SUMIFS($I$7:$I$106,$B$7:$B$106,M35))</x:f>
      </x:c>
      <x:c r="S35" s="1" t="str">
        <x:f>IF(M35="","",IF(OR(NOT(ISNUMBER(P35)),COUNTIFS($B$7:$B$106,M35,$K$7:$K$106,"REVISAR lançamento")&gt;0),"Revisar dados",IF(P35&lt;0,"Crédito do cliente",IF('Locacoes'!E35="draft","Orçamento",IF('Locacoes'!E35="cancelled","Cancelado",IF(P35=0,"Quitado","Saldo pendente"))))))</x:f>
      </x:c>
    </x:row>
    <x:row r="36" ht="23" customHeight="1">
      <x:c r="A36" s="10"/>
      <x:c r="B36" s="10"/>
      <x:c r="C36" s="13"/>
      <x:c r="D36" s="10"/>
      <x:c r="E36" s="10"/>
      <x:c r="F36" s="10"/>
      <x:c r="G36" s="10"/>
      <x:c r="H36" s="14" t="str">
        <x:f>IF(A36="","",IF(D36="recebimento",F36/100,IF(D36="estorno",-F36/100,0)))</x:f>
      </x:c>
      <x:c r="I36" s="14" t="str">
        <x:f>IF(A36="","",IF(D36="despesa",F36/100,0))</x:f>
      </x:c>
      <x:c r="J36" s="14" t="str">
        <x:f>IF(A36="","",IF(D36="caucao_recebida",F36/100,IF(D36="caucao_devolvida",-F36/100,0)))</x:f>
      </x:c>
      <x:c r="K36" s="9" t="str">
        <x:f>IF(COUNTA(A36:G36)=0,"",IF(OR(A36="",COUNTIFS($A$7:$A$106,A36)&lt;&gt;1,COUNTIFS('Locacoes'!$A$7:$A$106,B36)&lt;&gt;1,NOT(ISNUMBER(C36)),NOT(ISNUMBER(F36)),F36&lt;0,F36&lt;&gt;INT(F36),AND(D36&lt;&gt;"recebimento",D36&lt;&gt;"estorno",D36&lt;&gt;"despesa",D36&lt;&gt;"caucao_recebida",D36&lt;&gt;"caucao_devolvida")),"REVISAR lançamento","OK"))</x:f>
      </x:c>
      <x:c r="M36" s="1" t="str">
        <x:f>IF('Locacoes'!A36="","",'Locacoes'!A36)</x:f>
      </x:c>
      <x:c r="N36" s="18" t="str">
        <x:f>IF(M36="","",IF(OR('Locacoes'!G36&lt;&gt;"OK",COUNTIFS('Itens'!$B$7:$B$106,M36,'Itens'!$J$7:$J$106,"REVISAR item")&gt;0),"n.a.",IF(OR('Locacoes'!E36="cancelled",'Locacoes'!E36="draft"),0,SUMIFS('Itens'!$L$7:$L$106,'Itens'!$B$7:$B$106,M36)/100)))</x:f>
      </x:c>
      <x:c r="O36" s="18" t="str">
        <x:f>IF(M36="","",IF(COUNTIFS($B$7:$B$106,M36,$K$7:$K$106,"REVISAR lançamento")&gt;0,"n.a.",SUMIFS($H$7:$H$106,$B$7:$B$106,M36)))</x:f>
      </x:c>
      <x:c r="P36" s="18" t="str">
        <x:f>IF(M36="","",IF(COUNT(N36:O36)&lt;&gt;2,"n.a.",N36-O36))</x:f>
      </x:c>
      <x:c r="Q36" s="18" t="str">
        <x:f>IF(M36="","",SUMIFS($J$7:$J$106,$B$7:$B$106,M36))</x:f>
      </x:c>
      <x:c r="R36" s="18" t="str">
        <x:f>IF(M36="","",SUMIFS($I$7:$I$106,$B$7:$B$106,M36))</x:f>
      </x:c>
      <x:c r="S36" s="1" t="str">
        <x:f>IF(M36="","",IF(OR(NOT(ISNUMBER(P36)),COUNTIFS($B$7:$B$106,M36,$K$7:$K$106,"REVISAR lançamento")&gt;0),"Revisar dados",IF(P36&lt;0,"Crédito do cliente",IF('Locacoes'!E36="draft","Orçamento",IF('Locacoes'!E36="cancelled","Cancelado",IF(P36=0,"Quitado","Saldo pendente"))))))</x:f>
      </x:c>
    </x:row>
    <x:row r="37" ht="23" customHeight="1">
      <x:c r="A37" s="10"/>
      <x:c r="B37" s="10"/>
      <x:c r="C37" s="13"/>
      <x:c r="D37" s="10"/>
      <x:c r="E37" s="10"/>
      <x:c r="F37" s="10"/>
      <x:c r="G37" s="10"/>
      <x:c r="H37" s="14" t="str">
        <x:f>IF(A37="","",IF(D37="recebimento",F37/100,IF(D37="estorno",-F37/100,0)))</x:f>
      </x:c>
      <x:c r="I37" s="14" t="str">
        <x:f>IF(A37="","",IF(D37="despesa",F37/100,0))</x:f>
      </x:c>
      <x:c r="J37" s="14" t="str">
        <x:f>IF(A37="","",IF(D37="caucao_recebida",F37/100,IF(D37="caucao_devolvida",-F37/100,0)))</x:f>
      </x:c>
      <x:c r="K37" s="9" t="str">
        <x:f>IF(COUNTA(A37:G37)=0,"",IF(OR(A37="",COUNTIFS($A$7:$A$106,A37)&lt;&gt;1,COUNTIFS('Locacoes'!$A$7:$A$106,B37)&lt;&gt;1,NOT(ISNUMBER(C37)),NOT(ISNUMBER(F37)),F37&lt;0,F37&lt;&gt;INT(F37),AND(D37&lt;&gt;"recebimento",D37&lt;&gt;"estorno",D37&lt;&gt;"despesa",D37&lt;&gt;"caucao_recebida",D37&lt;&gt;"caucao_devolvida")),"REVISAR lançamento","OK"))</x:f>
      </x:c>
      <x:c r="M37" s="1" t="str">
        <x:f>IF('Locacoes'!A37="","",'Locacoes'!A37)</x:f>
      </x:c>
      <x:c r="N37" s="18" t="str">
        <x:f>IF(M37="","",IF(OR('Locacoes'!G37&lt;&gt;"OK",COUNTIFS('Itens'!$B$7:$B$106,M37,'Itens'!$J$7:$J$106,"REVISAR item")&gt;0),"n.a.",IF(OR('Locacoes'!E37="cancelled",'Locacoes'!E37="draft"),0,SUMIFS('Itens'!$L$7:$L$106,'Itens'!$B$7:$B$106,M37)/100)))</x:f>
      </x:c>
      <x:c r="O37" s="18" t="str">
        <x:f>IF(M37="","",IF(COUNTIFS($B$7:$B$106,M37,$K$7:$K$106,"REVISAR lançamento")&gt;0,"n.a.",SUMIFS($H$7:$H$106,$B$7:$B$106,M37)))</x:f>
      </x:c>
      <x:c r="P37" s="18" t="str">
        <x:f>IF(M37="","",IF(COUNT(N37:O37)&lt;&gt;2,"n.a.",N37-O37))</x:f>
      </x:c>
      <x:c r="Q37" s="18" t="str">
        <x:f>IF(M37="","",SUMIFS($J$7:$J$106,$B$7:$B$106,M37))</x:f>
      </x:c>
      <x:c r="R37" s="18" t="str">
        <x:f>IF(M37="","",SUMIFS($I$7:$I$106,$B$7:$B$106,M37))</x:f>
      </x:c>
      <x:c r="S37" s="1" t="str">
        <x:f>IF(M37="","",IF(OR(NOT(ISNUMBER(P37)),COUNTIFS($B$7:$B$106,M37,$K$7:$K$106,"REVISAR lançamento")&gt;0),"Revisar dados",IF(P37&lt;0,"Crédito do cliente",IF('Locacoes'!E37="draft","Orçamento",IF('Locacoes'!E37="cancelled","Cancelado",IF(P37=0,"Quitado","Saldo pendente"))))))</x:f>
      </x:c>
    </x:row>
    <x:row r="38" ht="23" customHeight="1">
      <x:c r="A38" s="10"/>
      <x:c r="B38" s="10"/>
      <x:c r="C38" s="13"/>
      <x:c r="D38" s="10"/>
      <x:c r="E38" s="10"/>
      <x:c r="F38" s="10"/>
      <x:c r="G38" s="10"/>
      <x:c r="H38" s="14" t="str">
        <x:f>IF(A38="","",IF(D38="recebimento",F38/100,IF(D38="estorno",-F38/100,0)))</x:f>
      </x:c>
      <x:c r="I38" s="14" t="str">
        <x:f>IF(A38="","",IF(D38="despesa",F38/100,0))</x:f>
      </x:c>
      <x:c r="J38" s="14" t="str">
        <x:f>IF(A38="","",IF(D38="caucao_recebida",F38/100,IF(D38="caucao_devolvida",-F38/100,0)))</x:f>
      </x:c>
      <x:c r="K38" s="9" t="str">
        <x:f>IF(COUNTA(A38:G38)=0,"",IF(OR(A38="",COUNTIFS($A$7:$A$106,A38)&lt;&gt;1,COUNTIFS('Locacoes'!$A$7:$A$106,B38)&lt;&gt;1,NOT(ISNUMBER(C38)),NOT(ISNUMBER(F38)),F38&lt;0,F38&lt;&gt;INT(F38),AND(D38&lt;&gt;"recebimento",D38&lt;&gt;"estorno",D38&lt;&gt;"despesa",D38&lt;&gt;"caucao_recebida",D38&lt;&gt;"caucao_devolvida")),"REVISAR lançamento","OK"))</x:f>
      </x:c>
      <x:c r="M38" s="1" t="str">
        <x:f>IF('Locacoes'!A38="","",'Locacoes'!A38)</x:f>
      </x:c>
      <x:c r="N38" s="18" t="str">
        <x:f>IF(M38="","",IF(OR('Locacoes'!G38&lt;&gt;"OK",COUNTIFS('Itens'!$B$7:$B$106,M38,'Itens'!$J$7:$J$106,"REVISAR item")&gt;0),"n.a.",IF(OR('Locacoes'!E38="cancelled",'Locacoes'!E38="draft"),0,SUMIFS('Itens'!$L$7:$L$106,'Itens'!$B$7:$B$106,M38)/100)))</x:f>
      </x:c>
      <x:c r="O38" s="18" t="str">
        <x:f>IF(M38="","",IF(COUNTIFS($B$7:$B$106,M38,$K$7:$K$106,"REVISAR lançamento")&gt;0,"n.a.",SUMIFS($H$7:$H$106,$B$7:$B$106,M38)))</x:f>
      </x:c>
      <x:c r="P38" s="18" t="str">
        <x:f>IF(M38="","",IF(COUNT(N38:O38)&lt;&gt;2,"n.a.",N38-O38))</x:f>
      </x:c>
      <x:c r="Q38" s="18" t="str">
        <x:f>IF(M38="","",SUMIFS($J$7:$J$106,$B$7:$B$106,M38))</x:f>
      </x:c>
      <x:c r="R38" s="18" t="str">
        <x:f>IF(M38="","",SUMIFS($I$7:$I$106,$B$7:$B$106,M38))</x:f>
      </x:c>
      <x:c r="S38" s="1" t="str">
        <x:f>IF(M38="","",IF(OR(NOT(ISNUMBER(P38)),COUNTIFS($B$7:$B$106,M38,$K$7:$K$106,"REVISAR lançamento")&gt;0),"Revisar dados",IF(P38&lt;0,"Crédito do cliente",IF('Locacoes'!E38="draft","Orçamento",IF('Locacoes'!E38="cancelled","Cancelado",IF(P38=0,"Quitado","Saldo pendente"))))))</x:f>
      </x:c>
    </x:row>
    <x:row r="39" ht="23" customHeight="1">
      <x:c r="A39" s="10"/>
      <x:c r="B39" s="10"/>
      <x:c r="C39" s="13"/>
      <x:c r="D39" s="10"/>
      <x:c r="E39" s="10"/>
      <x:c r="F39" s="10"/>
      <x:c r="G39" s="10"/>
      <x:c r="H39" s="14" t="str">
        <x:f>IF(A39="","",IF(D39="recebimento",F39/100,IF(D39="estorno",-F39/100,0)))</x:f>
      </x:c>
      <x:c r="I39" s="14" t="str">
        <x:f>IF(A39="","",IF(D39="despesa",F39/100,0))</x:f>
      </x:c>
      <x:c r="J39" s="14" t="str">
        <x:f>IF(A39="","",IF(D39="caucao_recebida",F39/100,IF(D39="caucao_devolvida",-F39/100,0)))</x:f>
      </x:c>
      <x:c r="K39" s="9" t="str">
        <x:f>IF(COUNTA(A39:G39)=0,"",IF(OR(A39="",COUNTIFS($A$7:$A$106,A39)&lt;&gt;1,COUNTIFS('Locacoes'!$A$7:$A$106,B39)&lt;&gt;1,NOT(ISNUMBER(C39)),NOT(ISNUMBER(F39)),F39&lt;0,F39&lt;&gt;INT(F39),AND(D39&lt;&gt;"recebimento",D39&lt;&gt;"estorno",D39&lt;&gt;"despesa",D39&lt;&gt;"caucao_recebida",D39&lt;&gt;"caucao_devolvida")),"REVISAR lançamento","OK"))</x:f>
      </x:c>
      <x:c r="M39" s="1" t="str">
        <x:f>IF('Locacoes'!A39="","",'Locacoes'!A39)</x:f>
      </x:c>
      <x:c r="N39" s="18" t="str">
        <x:f>IF(M39="","",IF(OR('Locacoes'!G39&lt;&gt;"OK",COUNTIFS('Itens'!$B$7:$B$106,M39,'Itens'!$J$7:$J$106,"REVISAR item")&gt;0),"n.a.",IF(OR('Locacoes'!E39="cancelled",'Locacoes'!E39="draft"),0,SUMIFS('Itens'!$L$7:$L$106,'Itens'!$B$7:$B$106,M39)/100)))</x:f>
      </x:c>
      <x:c r="O39" s="18" t="str">
        <x:f>IF(M39="","",IF(COUNTIFS($B$7:$B$106,M39,$K$7:$K$106,"REVISAR lançamento")&gt;0,"n.a.",SUMIFS($H$7:$H$106,$B$7:$B$106,M39)))</x:f>
      </x:c>
      <x:c r="P39" s="18" t="str">
        <x:f>IF(M39="","",IF(COUNT(N39:O39)&lt;&gt;2,"n.a.",N39-O39))</x:f>
      </x:c>
      <x:c r="Q39" s="18" t="str">
        <x:f>IF(M39="","",SUMIFS($J$7:$J$106,$B$7:$B$106,M39))</x:f>
      </x:c>
      <x:c r="R39" s="18" t="str">
        <x:f>IF(M39="","",SUMIFS($I$7:$I$106,$B$7:$B$106,M39))</x:f>
      </x:c>
      <x:c r="S39" s="1" t="str">
        <x:f>IF(M39="","",IF(OR(NOT(ISNUMBER(P39)),COUNTIFS($B$7:$B$106,M39,$K$7:$K$106,"REVISAR lançamento")&gt;0),"Revisar dados",IF(P39&lt;0,"Crédito do cliente",IF('Locacoes'!E39="draft","Orçamento",IF('Locacoes'!E39="cancelled","Cancelado",IF(P39=0,"Quitado","Saldo pendente"))))))</x:f>
      </x:c>
    </x:row>
    <x:row r="40" ht="23" customHeight="1">
      <x:c r="A40" s="10"/>
      <x:c r="B40" s="10"/>
      <x:c r="C40" s="13"/>
      <x:c r="D40" s="10"/>
      <x:c r="E40" s="10"/>
      <x:c r="F40" s="10"/>
      <x:c r="G40" s="10"/>
      <x:c r="H40" s="14" t="str">
        <x:f>IF(A40="","",IF(D40="recebimento",F40/100,IF(D40="estorno",-F40/100,0)))</x:f>
      </x:c>
      <x:c r="I40" s="14" t="str">
        <x:f>IF(A40="","",IF(D40="despesa",F40/100,0))</x:f>
      </x:c>
      <x:c r="J40" s="14" t="str">
        <x:f>IF(A40="","",IF(D40="caucao_recebida",F40/100,IF(D40="caucao_devolvida",-F40/100,0)))</x:f>
      </x:c>
      <x:c r="K40" s="9" t="str">
        <x:f>IF(COUNTA(A40:G40)=0,"",IF(OR(A40="",COUNTIFS($A$7:$A$106,A40)&lt;&gt;1,COUNTIFS('Locacoes'!$A$7:$A$106,B40)&lt;&gt;1,NOT(ISNUMBER(C40)),NOT(ISNUMBER(F40)),F40&lt;0,F40&lt;&gt;INT(F40),AND(D40&lt;&gt;"recebimento",D40&lt;&gt;"estorno",D40&lt;&gt;"despesa",D40&lt;&gt;"caucao_recebida",D40&lt;&gt;"caucao_devolvida")),"REVISAR lançamento","OK"))</x:f>
      </x:c>
      <x:c r="M40" s="1" t="str">
        <x:f>IF('Locacoes'!A40="","",'Locacoes'!A40)</x:f>
      </x:c>
      <x:c r="N40" s="18" t="str">
        <x:f>IF(M40="","",IF(OR('Locacoes'!G40&lt;&gt;"OK",COUNTIFS('Itens'!$B$7:$B$106,M40,'Itens'!$J$7:$J$106,"REVISAR item")&gt;0),"n.a.",IF(OR('Locacoes'!E40="cancelled",'Locacoes'!E40="draft"),0,SUMIFS('Itens'!$L$7:$L$106,'Itens'!$B$7:$B$106,M40)/100)))</x:f>
      </x:c>
      <x:c r="O40" s="18" t="str">
        <x:f>IF(M40="","",IF(COUNTIFS($B$7:$B$106,M40,$K$7:$K$106,"REVISAR lançamento")&gt;0,"n.a.",SUMIFS($H$7:$H$106,$B$7:$B$106,M40)))</x:f>
      </x:c>
      <x:c r="P40" s="18" t="str">
        <x:f>IF(M40="","",IF(COUNT(N40:O40)&lt;&gt;2,"n.a.",N40-O40))</x:f>
      </x:c>
      <x:c r="Q40" s="18" t="str">
        <x:f>IF(M40="","",SUMIFS($J$7:$J$106,$B$7:$B$106,M40))</x:f>
      </x:c>
      <x:c r="R40" s="18" t="str">
        <x:f>IF(M40="","",SUMIFS($I$7:$I$106,$B$7:$B$106,M40))</x:f>
      </x:c>
      <x:c r="S40" s="1" t="str">
        <x:f>IF(M40="","",IF(OR(NOT(ISNUMBER(P40)),COUNTIFS($B$7:$B$106,M40,$K$7:$K$106,"REVISAR lançamento")&gt;0),"Revisar dados",IF(P40&lt;0,"Crédito do cliente",IF('Locacoes'!E40="draft","Orçamento",IF('Locacoes'!E40="cancelled","Cancelado",IF(P40=0,"Quitado","Saldo pendente"))))))</x:f>
      </x:c>
    </x:row>
    <x:row r="41" ht="23" customHeight="1">
      <x:c r="A41" s="10"/>
      <x:c r="B41" s="10"/>
      <x:c r="C41" s="13"/>
      <x:c r="D41" s="10"/>
      <x:c r="E41" s="10"/>
      <x:c r="F41" s="10"/>
      <x:c r="G41" s="10"/>
      <x:c r="H41" s="14" t="str">
        <x:f>IF(A41="","",IF(D41="recebimento",F41/100,IF(D41="estorno",-F41/100,0)))</x:f>
      </x:c>
      <x:c r="I41" s="14" t="str">
        <x:f>IF(A41="","",IF(D41="despesa",F41/100,0))</x:f>
      </x:c>
      <x:c r="J41" s="14" t="str">
        <x:f>IF(A41="","",IF(D41="caucao_recebida",F41/100,IF(D41="caucao_devolvida",-F41/100,0)))</x:f>
      </x:c>
      <x:c r="K41" s="9" t="str">
        <x:f>IF(COUNTA(A41:G41)=0,"",IF(OR(A41="",COUNTIFS($A$7:$A$106,A41)&lt;&gt;1,COUNTIFS('Locacoes'!$A$7:$A$106,B41)&lt;&gt;1,NOT(ISNUMBER(C41)),NOT(ISNUMBER(F41)),F41&lt;0,F41&lt;&gt;INT(F41),AND(D41&lt;&gt;"recebimento",D41&lt;&gt;"estorno",D41&lt;&gt;"despesa",D41&lt;&gt;"caucao_recebida",D41&lt;&gt;"caucao_devolvida")),"REVISAR lançamento","OK"))</x:f>
      </x:c>
      <x:c r="M41" s="1" t="str">
        <x:f>IF('Locacoes'!A41="","",'Locacoes'!A41)</x:f>
      </x:c>
      <x:c r="N41" s="18" t="str">
        <x:f>IF(M41="","",IF(OR('Locacoes'!G41&lt;&gt;"OK",COUNTIFS('Itens'!$B$7:$B$106,M41,'Itens'!$J$7:$J$106,"REVISAR item")&gt;0),"n.a.",IF(OR('Locacoes'!E41="cancelled",'Locacoes'!E41="draft"),0,SUMIFS('Itens'!$L$7:$L$106,'Itens'!$B$7:$B$106,M41)/100)))</x:f>
      </x:c>
      <x:c r="O41" s="18" t="str">
        <x:f>IF(M41="","",IF(COUNTIFS($B$7:$B$106,M41,$K$7:$K$106,"REVISAR lançamento")&gt;0,"n.a.",SUMIFS($H$7:$H$106,$B$7:$B$106,M41)))</x:f>
      </x:c>
      <x:c r="P41" s="18" t="str">
        <x:f>IF(M41="","",IF(COUNT(N41:O41)&lt;&gt;2,"n.a.",N41-O41))</x:f>
      </x:c>
      <x:c r="Q41" s="18" t="str">
        <x:f>IF(M41="","",SUMIFS($J$7:$J$106,$B$7:$B$106,M41))</x:f>
      </x:c>
      <x:c r="R41" s="18" t="str">
        <x:f>IF(M41="","",SUMIFS($I$7:$I$106,$B$7:$B$106,M41))</x:f>
      </x:c>
      <x:c r="S41" s="1" t="str">
        <x:f>IF(M41="","",IF(OR(NOT(ISNUMBER(P41)),COUNTIFS($B$7:$B$106,M41,$K$7:$K$106,"REVISAR lançamento")&gt;0),"Revisar dados",IF(P41&lt;0,"Crédito do cliente",IF('Locacoes'!E41="draft","Orçamento",IF('Locacoes'!E41="cancelled","Cancelado",IF(P41=0,"Quitado","Saldo pendente"))))))</x:f>
      </x:c>
    </x:row>
    <x:row r="42" ht="23" customHeight="1">
      <x:c r="A42" s="10"/>
      <x:c r="B42" s="10"/>
      <x:c r="C42" s="13"/>
      <x:c r="D42" s="10"/>
      <x:c r="E42" s="10"/>
      <x:c r="F42" s="10"/>
      <x:c r="G42" s="10"/>
      <x:c r="H42" s="14" t="str">
        <x:f>IF(A42="","",IF(D42="recebimento",F42/100,IF(D42="estorno",-F42/100,0)))</x:f>
      </x:c>
      <x:c r="I42" s="14" t="str">
        <x:f>IF(A42="","",IF(D42="despesa",F42/100,0))</x:f>
      </x:c>
      <x:c r="J42" s="14" t="str">
        <x:f>IF(A42="","",IF(D42="caucao_recebida",F42/100,IF(D42="caucao_devolvida",-F42/100,0)))</x:f>
      </x:c>
      <x:c r="K42" s="9" t="str">
        <x:f>IF(COUNTA(A42:G42)=0,"",IF(OR(A42="",COUNTIFS($A$7:$A$106,A42)&lt;&gt;1,COUNTIFS('Locacoes'!$A$7:$A$106,B42)&lt;&gt;1,NOT(ISNUMBER(C42)),NOT(ISNUMBER(F42)),F42&lt;0,F42&lt;&gt;INT(F42),AND(D42&lt;&gt;"recebimento",D42&lt;&gt;"estorno",D42&lt;&gt;"despesa",D42&lt;&gt;"caucao_recebida",D42&lt;&gt;"caucao_devolvida")),"REVISAR lançamento","OK"))</x:f>
      </x:c>
      <x:c r="M42" s="1" t="str">
        <x:f>IF('Locacoes'!A42="","",'Locacoes'!A42)</x:f>
      </x:c>
      <x:c r="N42" s="18" t="str">
        <x:f>IF(M42="","",IF(OR('Locacoes'!G42&lt;&gt;"OK",COUNTIFS('Itens'!$B$7:$B$106,M42,'Itens'!$J$7:$J$106,"REVISAR item")&gt;0),"n.a.",IF(OR('Locacoes'!E42="cancelled",'Locacoes'!E42="draft"),0,SUMIFS('Itens'!$L$7:$L$106,'Itens'!$B$7:$B$106,M42)/100)))</x:f>
      </x:c>
      <x:c r="O42" s="18" t="str">
        <x:f>IF(M42="","",IF(COUNTIFS($B$7:$B$106,M42,$K$7:$K$106,"REVISAR lançamento")&gt;0,"n.a.",SUMIFS($H$7:$H$106,$B$7:$B$106,M42)))</x:f>
      </x:c>
      <x:c r="P42" s="18" t="str">
        <x:f>IF(M42="","",IF(COUNT(N42:O42)&lt;&gt;2,"n.a.",N42-O42))</x:f>
      </x:c>
      <x:c r="Q42" s="18" t="str">
        <x:f>IF(M42="","",SUMIFS($J$7:$J$106,$B$7:$B$106,M42))</x:f>
      </x:c>
      <x:c r="R42" s="18" t="str">
        <x:f>IF(M42="","",SUMIFS($I$7:$I$106,$B$7:$B$106,M42))</x:f>
      </x:c>
      <x:c r="S42" s="1" t="str">
        <x:f>IF(M42="","",IF(OR(NOT(ISNUMBER(P42)),COUNTIFS($B$7:$B$106,M42,$K$7:$K$106,"REVISAR lançamento")&gt;0),"Revisar dados",IF(P42&lt;0,"Crédito do cliente",IF('Locacoes'!E42="draft","Orçamento",IF('Locacoes'!E42="cancelled","Cancelado",IF(P42=0,"Quitado","Saldo pendente"))))))</x:f>
      </x:c>
    </x:row>
    <x:row r="43" ht="23" customHeight="1">
      <x:c r="A43" s="10"/>
      <x:c r="B43" s="10"/>
      <x:c r="C43" s="13"/>
      <x:c r="D43" s="10"/>
      <x:c r="E43" s="10"/>
      <x:c r="F43" s="10"/>
      <x:c r="G43" s="10"/>
      <x:c r="H43" s="14" t="str">
        <x:f>IF(A43="","",IF(D43="recebimento",F43/100,IF(D43="estorno",-F43/100,0)))</x:f>
      </x:c>
      <x:c r="I43" s="14" t="str">
        <x:f>IF(A43="","",IF(D43="despesa",F43/100,0))</x:f>
      </x:c>
      <x:c r="J43" s="14" t="str">
        <x:f>IF(A43="","",IF(D43="caucao_recebida",F43/100,IF(D43="caucao_devolvida",-F43/100,0)))</x:f>
      </x:c>
      <x:c r="K43" s="9" t="str">
        <x:f>IF(COUNTA(A43:G43)=0,"",IF(OR(A43="",COUNTIFS($A$7:$A$106,A43)&lt;&gt;1,COUNTIFS('Locacoes'!$A$7:$A$106,B43)&lt;&gt;1,NOT(ISNUMBER(C43)),NOT(ISNUMBER(F43)),F43&lt;0,F43&lt;&gt;INT(F43),AND(D43&lt;&gt;"recebimento",D43&lt;&gt;"estorno",D43&lt;&gt;"despesa",D43&lt;&gt;"caucao_recebida",D43&lt;&gt;"caucao_devolvida")),"REVISAR lançamento","OK"))</x:f>
      </x:c>
      <x:c r="M43" s="1" t="str">
        <x:f>IF('Locacoes'!A43="","",'Locacoes'!A43)</x:f>
      </x:c>
      <x:c r="N43" s="18" t="str">
        <x:f>IF(M43="","",IF(OR('Locacoes'!G43&lt;&gt;"OK",COUNTIFS('Itens'!$B$7:$B$106,M43,'Itens'!$J$7:$J$106,"REVISAR item")&gt;0),"n.a.",IF(OR('Locacoes'!E43="cancelled",'Locacoes'!E43="draft"),0,SUMIFS('Itens'!$L$7:$L$106,'Itens'!$B$7:$B$106,M43)/100)))</x:f>
      </x:c>
      <x:c r="O43" s="18" t="str">
        <x:f>IF(M43="","",IF(COUNTIFS($B$7:$B$106,M43,$K$7:$K$106,"REVISAR lançamento")&gt;0,"n.a.",SUMIFS($H$7:$H$106,$B$7:$B$106,M43)))</x:f>
      </x:c>
      <x:c r="P43" s="18" t="str">
        <x:f>IF(M43="","",IF(COUNT(N43:O43)&lt;&gt;2,"n.a.",N43-O43))</x:f>
      </x:c>
      <x:c r="Q43" s="18" t="str">
        <x:f>IF(M43="","",SUMIFS($J$7:$J$106,$B$7:$B$106,M43))</x:f>
      </x:c>
      <x:c r="R43" s="18" t="str">
        <x:f>IF(M43="","",SUMIFS($I$7:$I$106,$B$7:$B$106,M43))</x:f>
      </x:c>
      <x:c r="S43" s="1" t="str">
        <x:f>IF(M43="","",IF(OR(NOT(ISNUMBER(P43)),COUNTIFS($B$7:$B$106,M43,$K$7:$K$106,"REVISAR lançamento")&gt;0),"Revisar dados",IF(P43&lt;0,"Crédito do cliente",IF('Locacoes'!E43="draft","Orçamento",IF('Locacoes'!E43="cancelled","Cancelado",IF(P43=0,"Quitado","Saldo pendente"))))))</x:f>
      </x:c>
    </x:row>
    <x:row r="44" ht="23" customHeight="1">
      <x:c r="A44" s="10"/>
      <x:c r="B44" s="10"/>
      <x:c r="C44" s="13"/>
      <x:c r="D44" s="10"/>
      <x:c r="E44" s="10"/>
      <x:c r="F44" s="10"/>
      <x:c r="G44" s="10"/>
      <x:c r="H44" s="14" t="str">
        <x:f>IF(A44="","",IF(D44="recebimento",F44/100,IF(D44="estorno",-F44/100,0)))</x:f>
      </x:c>
      <x:c r="I44" s="14" t="str">
        <x:f>IF(A44="","",IF(D44="despesa",F44/100,0))</x:f>
      </x:c>
      <x:c r="J44" s="14" t="str">
        <x:f>IF(A44="","",IF(D44="caucao_recebida",F44/100,IF(D44="caucao_devolvida",-F44/100,0)))</x:f>
      </x:c>
      <x:c r="K44" s="9" t="str">
        <x:f>IF(COUNTA(A44:G44)=0,"",IF(OR(A44="",COUNTIFS($A$7:$A$106,A44)&lt;&gt;1,COUNTIFS('Locacoes'!$A$7:$A$106,B44)&lt;&gt;1,NOT(ISNUMBER(C44)),NOT(ISNUMBER(F44)),F44&lt;0,F44&lt;&gt;INT(F44),AND(D44&lt;&gt;"recebimento",D44&lt;&gt;"estorno",D44&lt;&gt;"despesa",D44&lt;&gt;"caucao_recebida",D44&lt;&gt;"caucao_devolvida")),"REVISAR lançamento","OK"))</x:f>
      </x:c>
      <x:c r="M44" s="1" t="str">
        <x:f>IF('Locacoes'!A44="","",'Locacoes'!A44)</x:f>
      </x:c>
      <x:c r="N44" s="18" t="str">
        <x:f>IF(M44="","",IF(OR('Locacoes'!G44&lt;&gt;"OK",COUNTIFS('Itens'!$B$7:$B$106,M44,'Itens'!$J$7:$J$106,"REVISAR item")&gt;0),"n.a.",IF(OR('Locacoes'!E44="cancelled",'Locacoes'!E44="draft"),0,SUMIFS('Itens'!$L$7:$L$106,'Itens'!$B$7:$B$106,M44)/100)))</x:f>
      </x:c>
      <x:c r="O44" s="18" t="str">
        <x:f>IF(M44="","",IF(COUNTIFS($B$7:$B$106,M44,$K$7:$K$106,"REVISAR lançamento")&gt;0,"n.a.",SUMIFS($H$7:$H$106,$B$7:$B$106,M44)))</x:f>
      </x:c>
      <x:c r="P44" s="18" t="str">
        <x:f>IF(M44="","",IF(COUNT(N44:O44)&lt;&gt;2,"n.a.",N44-O44))</x:f>
      </x:c>
      <x:c r="Q44" s="18" t="str">
        <x:f>IF(M44="","",SUMIFS($J$7:$J$106,$B$7:$B$106,M44))</x:f>
      </x:c>
      <x:c r="R44" s="18" t="str">
        <x:f>IF(M44="","",SUMIFS($I$7:$I$106,$B$7:$B$106,M44))</x:f>
      </x:c>
      <x:c r="S44" s="1" t="str">
        <x:f>IF(M44="","",IF(OR(NOT(ISNUMBER(P44)),COUNTIFS($B$7:$B$106,M44,$K$7:$K$106,"REVISAR lançamento")&gt;0),"Revisar dados",IF(P44&lt;0,"Crédito do cliente",IF('Locacoes'!E44="draft","Orçamento",IF('Locacoes'!E44="cancelled","Cancelado",IF(P44=0,"Quitado","Saldo pendente"))))))</x:f>
      </x:c>
    </x:row>
    <x:row r="45" ht="23" customHeight="1">
      <x:c r="A45" s="10"/>
      <x:c r="B45" s="10"/>
      <x:c r="C45" s="13"/>
      <x:c r="D45" s="10"/>
      <x:c r="E45" s="10"/>
      <x:c r="F45" s="10"/>
      <x:c r="G45" s="10"/>
      <x:c r="H45" s="14" t="str">
        <x:f>IF(A45="","",IF(D45="recebimento",F45/100,IF(D45="estorno",-F45/100,0)))</x:f>
      </x:c>
      <x:c r="I45" s="14" t="str">
        <x:f>IF(A45="","",IF(D45="despesa",F45/100,0))</x:f>
      </x:c>
      <x:c r="J45" s="14" t="str">
        <x:f>IF(A45="","",IF(D45="caucao_recebida",F45/100,IF(D45="caucao_devolvida",-F45/100,0)))</x:f>
      </x:c>
      <x:c r="K45" s="9" t="str">
        <x:f>IF(COUNTA(A45:G45)=0,"",IF(OR(A45="",COUNTIFS($A$7:$A$106,A45)&lt;&gt;1,COUNTIFS('Locacoes'!$A$7:$A$106,B45)&lt;&gt;1,NOT(ISNUMBER(C45)),NOT(ISNUMBER(F45)),F45&lt;0,F45&lt;&gt;INT(F45),AND(D45&lt;&gt;"recebimento",D45&lt;&gt;"estorno",D45&lt;&gt;"despesa",D45&lt;&gt;"caucao_recebida",D45&lt;&gt;"caucao_devolvida")),"REVISAR lançamento","OK"))</x:f>
      </x:c>
      <x:c r="M45" s="1" t="str">
        <x:f>IF('Locacoes'!A45="","",'Locacoes'!A45)</x:f>
      </x:c>
      <x:c r="N45" s="18" t="str">
        <x:f>IF(M45="","",IF(OR('Locacoes'!G45&lt;&gt;"OK",COUNTIFS('Itens'!$B$7:$B$106,M45,'Itens'!$J$7:$J$106,"REVISAR item")&gt;0),"n.a.",IF(OR('Locacoes'!E45="cancelled",'Locacoes'!E45="draft"),0,SUMIFS('Itens'!$L$7:$L$106,'Itens'!$B$7:$B$106,M45)/100)))</x:f>
      </x:c>
      <x:c r="O45" s="18" t="str">
        <x:f>IF(M45="","",IF(COUNTIFS($B$7:$B$106,M45,$K$7:$K$106,"REVISAR lançamento")&gt;0,"n.a.",SUMIFS($H$7:$H$106,$B$7:$B$106,M45)))</x:f>
      </x:c>
      <x:c r="P45" s="18" t="str">
        <x:f>IF(M45="","",IF(COUNT(N45:O45)&lt;&gt;2,"n.a.",N45-O45))</x:f>
      </x:c>
      <x:c r="Q45" s="18" t="str">
        <x:f>IF(M45="","",SUMIFS($J$7:$J$106,$B$7:$B$106,M45))</x:f>
      </x:c>
      <x:c r="R45" s="18" t="str">
        <x:f>IF(M45="","",SUMIFS($I$7:$I$106,$B$7:$B$106,M45))</x:f>
      </x:c>
      <x:c r="S45" s="1" t="str">
        <x:f>IF(M45="","",IF(OR(NOT(ISNUMBER(P45)),COUNTIFS($B$7:$B$106,M45,$K$7:$K$106,"REVISAR lançamento")&gt;0),"Revisar dados",IF(P45&lt;0,"Crédito do cliente",IF('Locacoes'!E45="draft","Orçamento",IF('Locacoes'!E45="cancelled","Cancelado",IF(P45=0,"Quitado","Saldo pendente"))))))</x:f>
      </x:c>
    </x:row>
    <x:row r="46" ht="23" customHeight="1">
      <x:c r="A46" s="10"/>
      <x:c r="B46" s="10"/>
      <x:c r="C46" s="13"/>
      <x:c r="D46" s="10"/>
      <x:c r="E46" s="10"/>
      <x:c r="F46" s="10"/>
      <x:c r="G46" s="10"/>
      <x:c r="H46" s="14" t="str">
        <x:f>IF(A46="","",IF(D46="recebimento",F46/100,IF(D46="estorno",-F46/100,0)))</x:f>
      </x:c>
      <x:c r="I46" s="14" t="str">
        <x:f>IF(A46="","",IF(D46="despesa",F46/100,0))</x:f>
      </x:c>
      <x:c r="J46" s="14" t="str">
        <x:f>IF(A46="","",IF(D46="caucao_recebida",F46/100,IF(D46="caucao_devolvida",-F46/100,0)))</x:f>
      </x:c>
      <x:c r="K46" s="9" t="str">
        <x:f>IF(COUNTA(A46:G46)=0,"",IF(OR(A46="",COUNTIFS($A$7:$A$106,A46)&lt;&gt;1,COUNTIFS('Locacoes'!$A$7:$A$106,B46)&lt;&gt;1,NOT(ISNUMBER(C46)),NOT(ISNUMBER(F46)),F46&lt;0,F46&lt;&gt;INT(F46),AND(D46&lt;&gt;"recebimento",D46&lt;&gt;"estorno",D46&lt;&gt;"despesa",D46&lt;&gt;"caucao_recebida",D46&lt;&gt;"caucao_devolvida")),"REVISAR lançamento","OK"))</x:f>
      </x:c>
      <x:c r="M46" s="1" t="str">
        <x:f>IF('Locacoes'!A46="","",'Locacoes'!A46)</x:f>
      </x:c>
      <x:c r="N46" s="18" t="str">
        <x:f>IF(M46="","",IF(OR('Locacoes'!G46&lt;&gt;"OK",COUNTIFS('Itens'!$B$7:$B$106,M46,'Itens'!$J$7:$J$106,"REVISAR item")&gt;0),"n.a.",IF(OR('Locacoes'!E46="cancelled",'Locacoes'!E46="draft"),0,SUMIFS('Itens'!$L$7:$L$106,'Itens'!$B$7:$B$106,M46)/100)))</x:f>
      </x:c>
      <x:c r="O46" s="18" t="str">
        <x:f>IF(M46="","",IF(COUNTIFS($B$7:$B$106,M46,$K$7:$K$106,"REVISAR lançamento")&gt;0,"n.a.",SUMIFS($H$7:$H$106,$B$7:$B$106,M46)))</x:f>
      </x:c>
      <x:c r="P46" s="18" t="str">
        <x:f>IF(M46="","",IF(COUNT(N46:O46)&lt;&gt;2,"n.a.",N46-O46))</x:f>
      </x:c>
      <x:c r="Q46" s="18" t="str">
        <x:f>IF(M46="","",SUMIFS($J$7:$J$106,$B$7:$B$106,M46))</x:f>
      </x:c>
      <x:c r="R46" s="18" t="str">
        <x:f>IF(M46="","",SUMIFS($I$7:$I$106,$B$7:$B$106,M46))</x:f>
      </x:c>
      <x:c r="S46" s="1" t="str">
        <x:f>IF(M46="","",IF(OR(NOT(ISNUMBER(P46)),COUNTIFS($B$7:$B$106,M46,$K$7:$K$106,"REVISAR lançamento")&gt;0),"Revisar dados",IF(P46&lt;0,"Crédito do cliente",IF('Locacoes'!E46="draft","Orçamento",IF('Locacoes'!E46="cancelled","Cancelado",IF(P46=0,"Quitado","Saldo pendente"))))))</x:f>
      </x:c>
    </x:row>
    <x:row r="47" ht="23" customHeight="1">
      <x:c r="A47" s="10"/>
      <x:c r="B47" s="10"/>
      <x:c r="C47" s="13"/>
      <x:c r="D47" s="10"/>
      <x:c r="E47" s="10"/>
      <x:c r="F47" s="10"/>
      <x:c r="G47" s="10"/>
      <x:c r="H47" s="14" t="str">
        <x:f>IF(A47="","",IF(D47="recebimento",F47/100,IF(D47="estorno",-F47/100,0)))</x:f>
      </x:c>
      <x:c r="I47" s="14" t="str">
        <x:f>IF(A47="","",IF(D47="despesa",F47/100,0))</x:f>
      </x:c>
      <x:c r="J47" s="14" t="str">
        <x:f>IF(A47="","",IF(D47="caucao_recebida",F47/100,IF(D47="caucao_devolvida",-F47/100,0)))</x:f>
      </x:c>
      <x:c r="K47" s="9" t="str">
        <x:f>IF(COUNTA(A47:G47)=0,"",IF(OR(A47="",COUNTIFS($A$7:$A$106,A47)&lt;&gt;1,COUNTIFS('Locacoes'!$A$7:$A$106,B47)&lt;&gt;1,NOT(ISNUMBER(C47)),NOT(ISNUMBER(F47)),F47&lt;0,F47&lt;&gt;INT(F47),AND(D47&lt;&gt;"recebimento",D47&lt;&gt;"estorno",D47&lt;&gt;"despesa",D47&lt;&gt;"caucao_recebida",D47&lt;&gt;"caucao_devolvida")),"REVISAR lançamento","OK"))</x:f>
      </x:c>
      <x:c r="M47" s="1" t="str">
        <x:f>IF('Locacoes'!A47="","",'Locacoes'!A47)</x:f>
      </x:c>
      <x:c r="N47" s="18" t="str">
        <x:f>IF(M47="","",IF(OR('Locacoes'!G47&lt;&gt;"OK",COUNTIFS('Itens'!$B$7:$B$106,M47,'Itens'!$J$7:$J$106,"REVISAR item")&gt;0),"n.a.",IF(OR('Locacoes'!E47="cancelled",'Locacoes'!E47="draft"),0,SUMIFS('Itens'!$L$7:$L$106,'Itens'!$B$7:$B$106,M47)/100)))</x:f>
      </x:c>
      <x:c r="O47" s="18" t="str">
        <x:f>IF(M47="","",IF(COUNTIFS($B$7:$B$106,M47,$K$7:$K$106,"REVISAR lançamento")&gt;0,"n.a.",SUMIFS($H$7:$H$106,$B$7:$B$106,M47)))</x:f>
      </x:c>
      <x:c r="P47" s="18" t="str">
        <x:f>IF(M47="","",IF(COUNT(N47:O47)&lt;&gt;2,"n.a.",N47-O47))</x:f>
      </x:c>
      <x:c r="Q47" s="18" t="str">
        <x:f>IF(M47="","",SUMIFS($J$7:$J$106,$B$7:$B$106,M47))</x:f>
      </x:c>
      <x:c r="R47" s="18" t="str">
        <x:f>IF(M47="","",SUMIFS($I$7:$I$106,$B$7:$B$106,M47))</x:f>
      </x:c>
      <x:c r="S47" s="1" t="str">
        <x:f>IF(M47="","",IF(OR(NOT(ISNUMBER(P47)),COUNTIFS($B$7:$B$106,M47,$K$7:$K$106,"REVISAR lançamento")&gt;0),"Revisar dados",IF(P47&lt;0,"Crédito do cliente",IF('Locacoes'!E47="draft","Orçamento",IF('Locacoes'!E47="cancelled","Cancelado",IF(P47=0,"Quitado","Saldo pendente"))))))</x:f>
      </x:c>
    </x:row>
    <x:row r="48" ht="23" customHeight="1">
      <x:c r="A48" s="10"/>
      <x:c r="B48" s="10"/>
      <x:c r="C48" s="13"/>
      <x:c r="D48" s="10"/>
      <x:c r="E48" s="10"/>
      <x:c r="F48" s="10"/>
      <x:c r="G48" s="10"/>
      <x:c r="H48" s="14" t="str">
        <x:f>IF(A48="","",IF(D48="recebimento",F48/100,IF(D48="estorno",-F48/100,0)))</x:f>
      </x:c>
      <x:c r="I48" s="14" t="str">
        <x:f>IF(A48="","",IF(D48="despesa",F48/100,0))</x:f>
      </x:c>
      <x:c r="J48" s="14" t="str">
        <x:f>IF(A48="","",IF(D48="caucao_recebida",F48/100,IF(D48="caucao_devolvida",-F48/100,0)))</x:f>
      </x:c>
      <x:c r="K48" s="9" t="str">
        <x:f>IF(COUNTA(A48:G48)=0,"",IF(OR(A48="",COUNTIFS($A$7:$A$106,A48)&lt;&gt;1,COUNTIFS('Locacoes'!$A$7:$A$106,B48)&lt;&gt;1,NOT(ISNUMBER(C48)),NOT(ISNUMBER(F48)),F48&lt;0,F48&lt;&gt;INT(F48),AND(D48&lt;&gt;"recebimento",D48&lt;&gt;"estorno",D48&lt;&gt;"despesa",D48&lt;&gt;"caucao_recebida",D48&lt;&gt;"caucao_devolvida")),"REVISAR lançamento","OK"))</x:f>
      </x:c>
      <x:c r="M48" s="1" t="str">
        <x:f>IF('Locacoes'!A48="","",'Locacoes'!A48)</x:f>
      </x:c>
      <x:c r="N48" s="18" t="str">
        <x:f>IF(M48="","",IF(OR('Locacoes'!G48&lt;&gt;"OK",COUNTIFS('Itens'!$B$7:$B$106,M48,'Itens'!$J$7:$J$106,"REVISAR item")&gt;0),"n.a.",IF(OR('Locacoes'!E48="cancelled",'Locacoes'!E48="draft"),0,SUMIFS('Itens'!$L$7:$L$106,'Itens'!$B$7:$B$106,M48)/100)))</x:f>
      </x:c>
      <x:c r="O48" s="18" t="str">
        <x:f>IF(M48="","",IF(COUNTIFS($B$7:$B$106,M48,$K$7:$K$106,"REVISAR lançamento")&gt;0,"n.a.",SUMIFS($H$7:$H$106,$B$7:$B$106,M48)))</x:f>
      </x:c>
      <x:c r="P48" s="18" t="str">
        <x:f>IF(M48="","",IF(COUNT(N48:O48)&lt;&gt;2,"n.a.",N48-O48))</x:f>
      </x:c>
      <x:c r="Q48" s="18" t="str">
        <x:f>IF(M48="","",SUMIFS($J$7:$J$106,$B$7:$B$106,M48))</x:f>
      </x:c>
      <x:c r="R48" s="18" t="str">
        <x:f>IF(M48="","",SUMIFS($I$7:$I$106,$B$7:$B$106,M48))</x:f>
      </x:c>
      <x:c r="S48" s="1" t="str">
        <x:f>IF(M48="","",IF(OR(NOT(ISNUMBER(P48)),COUNTIFS($B$7:$B$106,M48,$K$7:$K$106,"REVISAR lançamento")&gt;0),"Revisar dados",IF(P48&lt;0,"Crédito do cliente",IF('Locacoes'!E48="draft","Orçamento",IF('Locacoes'!E48="cancelled","Cancelado",IF(P48=0,"Quitado","Saldo pendente"))))))</x:f>
      </x:c>
    </x:row>
    <x:row r="49" ht="23" customHeight="1">
      <x:c r="A49" s="10"/>
      <x:c r="B49" s="10"/>
      <x:c r="C49" s="13"/>
      <x:c r="D49" s="10"/>
      <x:c r="E49" s="10"/>
      <x:c r="F49" s="10"/>
      <x:c r="G49" s="10"/>
      <x:c r="H49" s="14" t="str">
        <x:f>IF(A49="","",IF(D49="recebimento",F49/100,IF(D49="estorno",-F49/100,0)))</x:f>
      </x:c>
      <x:c r="I49" s="14" t="str">
        <x:f>IF(A49="","",IF(D49="despesa",F49/100,0))</x:f>
      </x:c>
      <x:c r="J49" s="14" t="str">
        <x:f>IF(A49="","",IF(D49="caucao_recebida",F49/100,IF(D49="caucao_devolvida",-F49/100,0)))</x:f>
      </x:c>
      <x:c r="K49" s="9" t="str">
        <x:f>IF(COUNTA(A49:G49)=0,"",IF(OR(A49="",COUNTIFS($A$7:$A$106,A49)&lt;&gt;1,COUNTIFS('Locacoes'!$A$7:$A$106,B49)&lt;&gt;1,NOT(ISNUMBER(C49)),NOT(ISNUMBER(F49)),F49&lt;0,F49&lt;&gt;INT(F49),AND(D49&lt;&gt;"recebimento",D49&lt;&gt;"estorno",D49&lt;&gt;"despesa",D49&lt;&gt;"caucao_recebida",D49&lt;&gt;"caucao_devolvida")),"REVISAR lançamento","OK"))</x:f>
      </x:c>
      <x:c r="M49" s="1" t="str">
        <x:f>IF('Locacoes'!A49="","",'Locacoes'!A49)</x:f>
      </x:c>
      <x:c r="N49" s="18" t="str">
        <x:f>IF(M49="","",IF(OR('Locacoes'!G49&lt;&gt;"OK",COUNTIFS('Itens'!$B$7:$B$106,M49,'Itens'!$J$7:$J$106,"REVISAR item")&gt;0),"n.a.",IF(OR('Locacoes'!E49="cancelled",'Locacoes'!E49="draft"),0,SUMIFS('Itens'!$L$7:$L$106,'Itens'!$B$7:$B$106,M49)/100)))</x:f>
      </x:c>
      <x:c r="O49" s="18" t="str">
        <x:f>IF(M49="","",IF(COUNTIFS($B$7:$B$106,M49,$K$7:$K$106,"REVISAR lançamento")&gt;0,"n.a.",SUMIFS($H$7:$H$106,$B$7:$B$106,M49)))</x:f>
      </x:c>
      <x:c r="P49" s="18" t="str">
        <x:f>IF(M49="","",IF(COUNT(N49:O49)&lt;&gt;2,"n.a.",N49-O49))</x:f>
      </x:c>
      <x:c r="Q49" s="18" t="str">
        <x:f>IF(M49="","",SUMIFS($J$7:$J$106,$B$7:$B$106,M49))</x:f>
      </x:c>
      <x:c r="R49" s="18" t="str">
        <x:f>IF(M49="","",SUMIFS($I$7:$I$106,$B$7:$B$106,M49))</x:f>
      </x:c>
      <x:c r="S49" s="1" t="str">
        <x:f>IF(M49="","",IF(OR(NOT(ISNUMBER(P49)),COUNTIFS($B$7:$B$106,M49,$K$7:$K$106,"REVISAR lançamento")&gt;0),"Revisar dados",IF(P49&lt;0,"Crédito do cliente",IF('Locacoes'!E49="draft","Orçamento",IF('Locacoes'!E49="cancelled","Cancelado",IF(P49=0,"Quitado","Saldo pendente"))))))</x:f>
      </x:c>
    </x:row>
    <x:row r="50" ht="23" customHeight="1">
      <x:c r="A50" s="10"/>
      <x:c r="B50" s="10"/>
      <x:c r="C50" s="13"/>
      <x:c r="D50" s="10"/>
      <x:c r="E50" s="10"/>
      <x:c r="F50" s="10"/>
      <x:c r="G50" s="10"/>
      <x:c r="H50" s="14" t="str">
        <x:f>IF(A50="","",IF(D50="recebimento",F50/100,IF(D50="estorno",-F50/100,0)))</x:f>
      </x:c>
      <x:c r="I50" s="14" t="str">
        <x:f>IF(A50="","",IF(D50="despesa",F50/100,0))</x:f>
      </x:c>
      <x:c r="J50" s="14" t="str">
        <x:f>IF(A50="","",IF(D50="caucao_recebida",F50/100,IF(D50="caucao_devolvida",-F50/100,0)))</x:f>
      </x:c>
      <x:c r="K50" s="9" t="str">
        <x:f>IF(COUNTA(A50:G50)=0,"",IF(OR(A50="",COUNTIFS($A$7:$A$106,A50)&lt;&gt;1,COUNTIFS('Locacoes'!$A$7:$A$106,B50)&lt;&gt;1,NOT(ISNUMBER(C50)),NOT(ISNUMBER(F50)),F50&lt;0,F50&lt;&gt;INT(F50),AND(D50&lt;&gt;"recebimento",D50&lt;&gt;"estorno",D50&lt;&gt;"despesa",D50&lt;&gt;"caucao_recebida",D50&lt;&gt;"caucao_devolvida")),"REVISAR lançamento","OK"))</x:f>
      </x:c>
      <x:c r="M50" s="1" t="str">
        <x:f>IF('Locacoes'!A50="","",'Locacoes'!A50)</x:f>
      </x:c>
      <x:c r="N50" s="18" t="str">
        <x:f>IF(M50="","",IF(OR('Locacoes'!G50&lt;&gt;"OK",COUNTIFS('Itens'!$B$7:$B$106,M50,'Itens'!$J$7:$J$106,"REVISAR item")&gt;0),"n.a.",IF(OR('Locacoes'!E50="cancelled",'Locacoes'!E50="draft"),0,SUMIFS('Itens'!$L$7:$L$106,'Itens'!$B$7:$B$106,M50)/100)))</x:f>
      </x:c>
      <x:c r="O50" s="18" t="str">
        <x:f>IF(M50="","",IF(COUNTIFS($B$7:$B$106,M50,$K$7:$K$106,"REVISAR lançamento")&gt;0,"n.a.",SUMIFS($H$7:$H$106,$B$7:$B$106,M50)))</x:f>
      </x:c>
      <x:c r="P50" s="18" t="str">
        <x:f>IF(M50="","",IF(COUNT(N50:O50)&lt;&gt;2,"n.a.",N50-O50))</x:f>
      </x:c>
      <x:c r="Q50" s="18" t="str">
        <x:f>IF(M50="","",SUMIFS($J$7:$J$106,$B$7:$B$106,M50))</x:f>
      </x:c>
      <x:c r="R50" s="18" t="str">
        <x:f>IF(M50="","",SUMIFS($I$7:$I$106,$B$7:$B$106,M50))</x:f>
      </x:c>
      <x:c r="S50" s="1" t="str">
        <x:f>IF(M50="","",IF(OR(NOT(ISNUMBER(P50)),COUNTIFS($B$7:$B$106,M50,$K$7:$K$106,"REVISAR lançamento")&gt;0),"Revisar dados",IF(P50&lt;0,"Crédito do cliente",IF('Locacoes'!E50="draft","Orçamento",IF('Locacoes'!E50="cancelled","Cancelado",IF(P50=0,"Quitado","Saldo pendente"))))))</x:f>
      </x:c>
    </x:row>
    <x:row r="51" ht="23" customHeight="1">
      <x:c r="A51" s="10"/>
      <x:c r="B51" s="10"/>
      <x:c r="C51" s="13"/>
      <x:c r="D51" s="10"/>
      <x:c r="E51" s="10"/>
      <x:c r="F51" s="10"/>
      <x:c r="G51" s="10"/>
      <x:c r="H51" s="14" t="str">
        <x:f>IF(A51="","",IF(D51="recebimento",F51/100,IF(D51="estorno",-F51/100,0)))</x:f>
      </x:c>
      <x:c r="I51" s="14" t="str">
        <x:f>IF(A51="","",IF(D51="despesa",F51/100,0))</x:f>
      </x:c>
      <x:c r="J51" s="14" t="str">
        <x:f>IF(A51="","",IF(D51="caucao_recebida",F51/100,IF(D51="caucao_devolvida",-F51/100,0)))</x:f>
      </x:c>
      <x:c r="K51" s="9" t="str">
        <x:f>IF(COUNTA(A51:G51)=0,"",IF(OR(A51="",COUNTIFS($A$7:$A$106,A51)&lt;&gt;1,COUNTIFS('Locacoes'!$A$7:$A$106,B51)&lt;&gt;1,NOT(ISNUMBER(C51)),NOT(ISNUMBER(F51)),F51&lt;0,F51&lt;&gt;INT(F51),AND(D51&lt;&gt;"recebimento",D51&lt;&gt;"estorno",D51&lt;&gt;"despesa",D51&lt;&gt;"caucao_recebida",D51&lt;&gt;"caucao_devolvida")),"REVISAR lançamento","OK"))</x:f>
      </x:c>
      <x:c r="M51" s="1" t="str">
        <x:f>IF('Locacoes'!A51="","",'Locacoes'!A51)</x:f>
      </x:c>
      <x:c r="N51" s="18" t="str">
        <x:f>IF(M51="","",IF(OR('Locacoes'!G51&lt;&gt;"OK",COUNTIFS('Itens'!$B$7:$B$106,M51,'Itens'!$J$7:$J$106,"REVISAR item")&gt;0),"n.a.",IF(OR('Locacoes'!E51="cancelled",'Locacoes'!E51="draft"),0,SUMIFS('Itens'!$L$7:$L$106,'Itens'!$B$7:$B$106,M51)/100)))</x:f>
      </x:c>
      <x:c r="O51" s="18" t="str">
        <x:f>IF(M51="","",IF(COUNTIFS($B$7:$B$106,M51,$K$7:$K$106,"REVISAR lançamento")&gt;0,"n.a.",SUMIFS($H$7:$H$106,$B$7:$B$106,M51)))</x:f>
      </x:c>
      <x:c r="P51" s="18" t="str">
        <x:f>IF(M51="","",IF(COUNT(N51:O51)&lt;&gt;2,"n.a.",N51-O51))</x:f>
      </x:c>
      <x:c r="Q51" s="18" t="str">
        <x:f>IF(M51="","",SUMIFS($J$7:$J$106,$B$7:$B$106,M51))</x:f>
      </x:c>
      <x:c r="R51" s="18" t="str">
        <x:f>IF(M51="","",SUMIFS($I$7:$I$106,$B$7:$B$106,M51))</x:f>
      </x:c>
      <x:c r="S51" s="1" t="str">
        <x:f>IF(M51="","",IF(OR(NOT(ISNUMBER(P51)),COUNTIFS($B$7:$B$106,M51,$K$7:$K$106,"REVISAR lançamento")&gt;0),"Revisar dados",IF(P51&lt;0,"Crédito do cliente",IF('Locacoes'!E51="draft","Orçamento",IF('Locacoes'!E51="cancelled","Cancelado",IF(P51=0,"Quitado","Saldo pendente"))))))</x:f>
      </x:c>
    </x:row>
    <x:row r="52" ht="23" customHeight="1">
      <x:c r="A52" s="10"/>
      <x:c r="B52" s="10"/>
      <x:c r="C52" s="13"/>
      <x:c r="D52" s="10"/>
      <x:c r="E52" s="10"/>
      <x:c r="F52" s="10"/>
      <x:c r="G52" s="10"/>
      <x:c r="H52" s="14" t="str">
        <x:f>IF(A52="","",IF(D52="recebimento",F52/100,IF(D52="estorno",-F52/100,0)))</x:f>
      </x:c>
      <x:c r="I52" s="14" t="str">
        <x:f>IF(A52="","",IF(D52="despesa",F52/100,0))</x:f>
      </x:c>
      <x:c r="J52" s="14" t="str">
        <x:f>IF(A52="","",IF(D52="caucao_recebida",F52/100,IF(D52="caucao_devolvida",-F52/100,0)))</x:f>
      </x:c>
      <x:c r="K52" s="9" t="str">
        <x:f>IF(COUNTA(A52:G52)=0,"",IF(OR(A52="",COUNTIFS($A$7:$A$106,A52)&lt;&gt;1,COUNTIFS('Locacoes'!$A$7:$A$106,B52)&lt;&gt;1,NOT(ISNUMBER(C52)),NOT(ISNUMBER(F52)),F52&lt;0,F52&lt;&gt;INT(F52),AND(D52&lt;&gt;"recebimento",D52&lt;&gt;"estorno",D52&lt;&gt;"despesa",D52&lt;&gt;"caucao_recebida",D52&lt;&gt;"caucao_devolvida")),"REVISAR lançamento","OK"))</x:f>
      </x:c>
      <x:c r="M52" s="1" t="str">
        <x:f>IF('Locacoes'!A52="","",'Locacoes'!A52)</x:f>
      </x:c>
      <x:c r="N52" s="18" t="str">
        <x:f>IF(M52="","",IF(OR('Locacoes'!G52&lt;&gt;"OK",COUNTIFS('Itens'!$B$7:$B$106,M52,'Itens'!$J$7:$J$106,"REVISAR item")&gt;0),"n.a.",IF(OR('Locacoes'!E52="cancelled",'Locacoes'!E52="draft"),0,SUMIFS('Itens'!$L$7:$L$106,'Itens'!$B$7:$B$106,M52)/100)))</x:f>
      </x:c>
      <x:c r="O52" s="18" t="str">
        <x:f>IF(M52="","",IF(COUNTIFS($B$7:$B$106,M52,$K$7:$K$106,"REVISAR lançamento")&gt;0,"n.a.",SUMIFS($H$7:$H$106,$B$7:$B$106,M52)))</x:f>
      </x:c>
      <x:c r="P52" s="18" t="str">
        <x:f>IF(M52="","",IF(COUNT(N52:O52)&lt;&gt;2,"n.a.",N52-O52))</x:f>
      </x:c>
      <x:c r="Q52" s="18" t="str">
        <x:f>IF(M52="","",SUMIFS($J$7:$J$106,$B$7:$B$106,M52))</x:f>
      </x:c>
      <x:c r="R52" s="18" t="str">
        <x:f>IF(M52="","",SUMIFS($I$7:$I$106,$B$7:$B$106,M52))</x:f>
      </x:c>
      <x:c r="S52" s="1" t="str">
        <x:f>IF(M52="","",IF(OR(NOT(ISNUMBER(P52)),COUNTIFS($B$7:$B$106,M52,$K$7:$K$106,"REVISAR lançamento")&gt;0),"Revisar dados",IF(P52&lt;0,"Crédito do cliente",IF('Locacoes'!E52="draft","Orçamento",IF('Locacoes'!E52="cancelled","Cancelado",IF(P52=0,"Quitado","Saldo pendente"))))))</x:f>
      </x:c>
    </x:row>
    <x:row r="53" ht="23" customHeight="1">
      <x:c r="A53" s="10"/>
      <x:c r="B53" s="10"/>
      <x:c r="C53" s="13"/>
      <x:c r="D53" s="10"/>
      <x:c r="E53" s="10"/>
      <x:c r="F53" s="10"/>
      <x:c r="G53" s="10"/>
      <x:c r="H53" s="14" t="str">
        <x:f>IF(A53="","",IF(D53="recebimento",F53/100,IF(D53="estorno",-F53/100,0)))</x:f>
      </x:c>
      <x:c r="I53" s="14" t="str">
        <x:f>IF(A53="","",IF(D53="despesa",F53/100,0))</x:f>
      </x:c>
      <x:c r="J53" s="14" t="str">
        <x:f>IF(A53="","",IF(D53="caucao_recebida",F53/100,IF(D53="caucao_devolvida",-F53/100,0)))</x:f>
      </x:c>
      <x:c r="K53" s="9" t="str">
        <x:f>IF(COUNTA(A53:G53)=0,"",IF(OR(A53="",COUNTIFS($A$7:$A$106,A53)&lt;&gt;1,COUNTIFS('Locacoes'!$A$7:$A$106,B53)&lt;&gt;1,NOT(ISNUMBER(C53)),NOT(ISNUMBER(F53)),F53&lt;0,F53&lt;&gt;INT(F53),AND(D53&lt;&gt;"recebimento",D53&lt;&gt;"estorno",D53&lt;&gt;"despesa",D53&lt;&gt;"caucao_recebida",D53&lt;&gt;"caucao_devolvida")),"REVISAR lançamento","OK"))</x:f>
      </x:c>
      <x:c r="M53" s="1" t="str">
        <x:f>IF('Locacoes'!A53="","",'Locacoes'!A53)</x:f>
      </x:c>
      <x:c r="N53" s="18" t="str">
        <x:f>IF(M53="","",IF(OR('Locacoes'!G53&lt;&gt;"OK",COUNTIFS('Itens'!$B$7:$B$106,M53,'Itens'!$J$7:$J$106,"REVISAR item")&gt;0),"n.a.",IF(OR('Locacoes'!E53="cancelled",'Locacoes'!E53="draft"),0,SUMIFS('Itens'!$L$7:$L$106,'Itens'!$B$7:$B$106,M53)/100)))</x:f>
      </x:c>
      <x:c r="O53" s="18" t="str">
        <x:f>IF(M53="","",IF(COUNTIFS($B$7:$B$106,M53,$K$7:$K$106,"REVISAR lançamento")&gt;0,"n.a.",SUMIFS($H$7:$H$106,$B$7:$B$106,M53)))</x:f>
      </x:c>
      <x:c r="P53" s="18" t="str">
        <x:f>IF(M53="","",IF(COUNT(N53:O53)&lt;&gt;2,"n.a.",N53-O53))</x:f>
      </x:c>
      <x:c r="Q53" s="18" t="str">
        <x:f>IF(M53="","",SUMIFS($J$7:$J$106,$B$7:$B$106,M53))</x:f>
      </x:c>
      <x:c r="R53" s="18" t="str">
        <x:f>IF(M53="","",SUMIFS($I$7:$I$106,$B$7:$B$106,M53))</x:f>
      </x:c>
      <x:c r="S53" s="1" t="str">
        <x:f>IF(M53="","",IF(OR(NOT(ISNUMBER(P53)),COUNTIFS($B$7:$B$106,M53,$K$7:$K$106,"REVISAR lançamento")&gt;0),"Revisar dados",IF(P53&lt;0,"Crédito do cliente",IF('Locacoes'!E53="draft","Orçamento",IF('Locacoes'!E53="cancelled","Cancelado",IF(P53=0,"Quitado","Saldo pendente"))))))</x:f>
      </x:c>
    </x:row>
    <x:row r="54" ht="23" customHeight="1">
      <x:c r="A54" s="10"/>
      <x:c r="B54" s="10"/>
      <x:c r="C54" s="13"/>
      <x:c r="D54" s="10"/>
      <x:c r="E54" s="10"/>
      <x:c r="F54" s="10"/>
      <x:c r="G54" s="10"/>
      <x:c r="H54" s="14" t="str">
        <x:f>IF(A54="","",IF(D54="recebimento",F54/100,IF(D54="estorno",-F54/100,0)))</x:f>
      </x:c>
      <x:c r="I54" s="14" t="str">
        <x:f>IF(A54="","",IF(D54="despesa",F54/100,0))</x:f>
      </x:c>
      <x:c r="J54" s="14" t="str">
        <x:f>IF(A54="","",IF(D54="caucao_recebida",F54/100,IF(D54="caucao_devolvida",-F54/100,0)))</x:f>
      </x:c>
      <x:c r="K54" s="9" t="str">
        <x:f>IF(COUNTA(A54:G54)=0,"",IF(OR(A54="",COUNTIFS($A$7:$A$106,A54)&lt;&gt;1,COUNTIFS('Locacoes'!$A$7:$A$106,B54)&lt;&gt;1,NOT(ISNUMBER(C54)),NOT(ISNUMBER(F54)),F54&lt;0,F54&lt;&gt;INT(F54),AND(D54&lt;&gt;"recebimento",D54&lt;&gt;"estorno",D54&lt;&gt;"despesa",D54&lt;&gt;"caucao_recebida",D54&lt;&gt;"caucao_devolvida")),"REVISAR lançamento","OK"))</x:f>
      </x:c>
      <x:c r="M54" s="1" t="str">
        <x:f>IF('Locacoes'!A54="","",'Locacoes'!A54)</x:f>
      </x:c>
      <x:c r="N54" s="18" t="str">
        <x:f>IF(M54="","",IF(OR('Locacoes'!G54&lt;&gt;"OK",COUNTIFS('Itens'!$B$7:$B$106,M54,'Itens'!$J$7:$J$106,"REVISAR item")&gt;0),"n.a.",IF(OR('Locacoes'!E54="cancelled",'Locacoes'!E54="draft"),0,SUMIFS('Itens'!$L$7:$L$106,'Itens'!$B$7:$B$106,M54)/100)))</x:f>
      </x:c>
      <x:c r="O54" s="18" t="str">
        <x:f>IF(M54="","",IF(COUNTIFS($B$7:$B$106,M54,$K$7:$K$106,"REVISAR lançamento")&gt;0,"n.a.",SUMIFS($H$7:$H$106,$B$7:$B$106,M54)))</x:f>
      </x:c>
      <x:c r="P54" s="18" t="str">
        <x:f>IF(M54="","",IF(COUNT(N54:O54)&lt;&gt;2,"n.a.",N54-O54))</x:f>
      </x:c>
      <x:c r="Q54" s="18" t="str">
        <x:f>IF(M54="","",SUMIFS($J$7:$J$106,$B$7:$B$106,M54))</x:f>
      </x:c>
      <x:c r="R54" s="18" t="str">
        <x:f>IF(M54="","",SUMIFS($I$7:$I$106,$B$7:$B$106,M54))</x:f>
      </x:c>
      <x:c r="S54" s="1" t="str">
        <x:f>IF(M54="","",IF(OR(NOT(ISNUMBER(P54)),COUNTIFS($B$7:$B$106,M54,$K$7:$K$106,"REVISAR lançamento")&gt;0),"Revisar dados",IF(P54&lt;0,"Crédito do cliente",IF('Locacoes'!E54="draft","Orçamento",IF('Locacoes'!E54="cancelled","Cancelado",IF(P54=0,"Quitado","Saldo pendente"))))))</x:f>
      </x:c>
    </x:row>
    <x:row r="55" ht="23" customHeight="1">
      <x:c r="A55" s="10"/>
      <x:c r="B55" s="10"/>
      <x:c r="C55" s="13"/>
      <x:c r="D55" s="10"/>
      <x:c r="E55" s="10"/>
      <x:c r="F55" s="10"/>
      <x:c r="G55" s="10"/>
      <x:c r="H55" s="14" t="str">
        <x:f>IF(A55="","",IF(D55="recebimento",F55/100,IF(D55="estorno",-F55/100,0)))</x:f>
      </x:c>
      <x:c r="I55" s="14" t="str">
        <x:f>IF(A55="","",IF(D55="despesa",F55/100,0))</x:f>
      </x:c>
      <x:c r="J55" s="14" t="str">
        <x:f>IF(A55="","",IF(D55="caucao_recebida",F55/100,IF(D55="caucao_devolvida",-F55/100,0)))</x:f>
      </x:c>
      <x:c r="K55" s="9" t="str">
        <x:f>IF(COUNTA(A55:G55)=0,"",IF(OR(A55="",COUNTIFS($A$7:$A$106,A55)&lt;&gt;1,COUNTIFS('Locacoes'!$A$7:$A$106,B55)&lt;&gt;1,NOT(ISNUMBER(C55)),NOT(ISNUMBER(F55)),F55&lt;0,F55&lt;&gt;INT(F55),AND(D55&lt;&gt;"recebimento",D55&lt;&gt;"estorno",D55&lt;&gt;"despesa",D55&lt;&gt;"caucao_recebida",D55&lt;&gt;"caucao_devolvida")),"REVISAR lançamento","OK"))</x:f>
      </x:c>
      <x:c r="M55" s="1" t="str">
        <x:f>IF('Locacoes'!A55="","",'Locacoes'!A55)</x:f>
      </x:c>
      <x:c r="N55" s="18" t="str">
        <x:f>IF(M55="","",IF(OR('Locacoes'!G55&lt;&gt;"OK",COUNTIFS('Itens'!$B$7:$B$106,M55,'Itens'!$J$7:$J$106,"REVISAR item")&gt;0),"n.a.",IF(OR('Locacoes'!E55="cancelled",'Locacoes'!E55="draft"),0,SUMIFS('Itens'!$L$7:$L$106,'Itens'!$B$7:$B$106,M55)/100)))</x:f>
      </x:c>
      <x:c r="O55" s="18" t="str">
        <x:f>IF(M55="","",IF(COUNTIFS($B$7:$B$106,M55,$K$7:$K$106,"REVISAR lançamento")&gt;0,"n.a.",SUMIFS($H$7:$H$106,$B$7:$B$106,M55)))</x:f>
      </x:c>
      <x:c r="P55" s="18" t="str">
        <x:f>IF(M55="","",IF(COUNT(N55:O55)&lt;&gt;2,"n.a.",N55-O55))</x:f>
      </x:c>
      <x:c r="Q55" s="18" t="str">
        <x:f>IF(M55="","",SUMIFS($J$7:$J$106,$B$7:$B$106,M55))</x:f>
      </x:c>
      <x:c r="R55" s="18" t="str">
        <x:f>IF(M55="","",SUMIFS($I$7:$I$106,$B$7:$B$106,M55))</x:f>
      </x:c>
      <x:c r="S55" s="1" t="str">
        <x:f>IF(M55="","",IF(OR(NOT(ISNUMBER(P55)),COUNTIFS($B$7:$B$106,M55,$K$7:$K$106,"REVISAR lançamento")&gt;0),"Revisar dados",IF(P55&lt;0,"Crédito do cliente",IF('Locacoes'!E55="draft","Orçamento",IF('Locacoes'!E55="cancelled","Cancelado",IF(P55=0,"Quitado","Saldo pendente"))))))</x:f>
      </x:c>
    </x:row>
    <x:row r="56" ht="23" customHeight="1">
      <x:c r="A56" s="10"/>
      <x:c r="B56" s="10"/>
      <x:c r="C56" s="13"/>
      <x:c r="D56" s="10"/>
      <x:c r="E56" s="10"/>
      <x:c r="F56" s="10"/>
      <x:c r="G56" s="10"/>
      <x:c r="H56" s="14" t="str">
        <x:f>IF(A56="","",IF(D56="recebimento",F56/100,IF(D56="estorno",-F56/100,0)))</x:f>
      </x:c>
      <x:c r="I56" s="14" t="str">
        <x:f>IF(A56="","",IF(D56="despesa",F56/100,0))</x:f>
      </x:c>
      <x:c r="J56" s="14" t="str">
        <x:f>IF(A56="","",IF(D56="caucao_recebida",F56/100,IF(D56="caucao_devolvida",-F56/100,0)))</x:f>
      </x:c>
      <x:c r="K56" s="9" t="str">
        <x:f>IF(COUNTA(A56:G56)=0,"",IF(OR(A56="",COUNTIFS($A$7:$A$106,A56)&lt;&gt;1,COUNTIFS('Locacoes'!$A$7:$A$106,B56)&lt;&gt;1,NOT(ISNUMBER(C56)),NOT(ISNUMBER(F56)),F56&lt;0,F56&lt;&gt;INT(F56),AND(D56&lt;&gt;"recebimento",D56&lt;&gt;"estorno",D56&lt;&gt;"despesa",D56&lt;&gt;"caucao_recebida",D56&lt;&gt;"caucao_devolvida")),"REVISAR lançamento","OK"))</x:f>
      </x:c>
      <x:c r="M56" s="1" t="str">
        <x:f>IF('Locacoes'!A56="","",'Locacoes'!A56)</x:f>
      </x:c>
      <x:c r="N56" s="18" t="str">
        <x:f>IF(M56="","",IF(OR('Locacoes'!G56&lt;&gt;"OK",COUNTIFS('Itens'!$B$7:$B$106,M56,'Itens'!$J$7:$J$106,"REVISAR item")&gt;0),"n.a.",IF(OR('Locacoes'!E56="cancelled",'Locacoes'!E56="draft"),0,SUMIFS('Itens'!$L$7:$L$106,'Itens'!$B$7:$B$106,M56)/100)))</x:f>
      </x:c>
      <x:c r="O56" s="18" t="str">
        <x:f>IF(M56="","",IF(COUNTIFS($B$7:$B$106,M56,$K$7:$K$106,"REVISAR lançamento")&gt;0,"n.a.",SUMIFS($H$7:$H$106,$B$7:$B$106,M56)))</x:f>
      </x:c>
      <x:c r="P56" s="18" t="str">
        <x:f>IF(M56="","",IF(COUNT(N56:O56)&lt;&gt;2,"n.a.",N56-O56))</x:f>
      </x:c>
      <x:c r="Q56" s="18" t="str">
        <x:f>IF(M56="","",SUMIFS($J$7:$J$106,$B$7:$B$106,M56))</x:f>
      </x:c>
      <x:c r="R56" s="18" t="str">
        <x:f>IF(M56="","",SUMIFS($I$7:$I$106,$B$7:$B$106,M56))</x:f>
      </x:c>
      <x:c r="S56" s="1" t="str">
        <x:f>IF(M56="","",IF(OR(NOT(ISNUMBER(P56)),COUNTIFS($B$7:$B$106,M56,$K$7:$K$106,"REVISAR lançamento")&gt;0),"Revisar dados",IF(P56&lt;0,"Crédito do cliente",IF('Locacoes'!E56="draft","Orçamento",IF('Locacoes'!E56="cancelled","Cancelado",IF(P56=0,"Quitado","Saldo pendente"))))))</x:f>
      </x:c>
    </x:row>
    <x:row r="57" ht="23" customHeight="1">
      <x:c r="A57" s="10"/>
      <x:c r="B57" s="10"/>
      <x:c r="C57" s="13"/>
      <x:c r="D57" s="10"/>
      <x:c r="E57" s="10"/>
      <x:c r="F57" s="10"/>
      <x:c r="G57" s="10"/>
      <x:c r="H57" s="14" t="str">
        <x:f>IF(A57="","",IF(D57="recebimento",F57/100,IF(D57="estorno",-F57/100,0)))</x:f>
      </x:c>
      <x:c r="I57" s="14" t="str">
        <x:f>IF(A57="","",IF(D57="despesa",F57/100,0))</x:f>
      </x:c>
      <x:c r="J57" s="14" t="str">
        <x:f>IF(A57="","",IF(D57="caucao_recebida",F57/100,IF(D57="caucao_devolvida",-F57/100,0)))</x:f>
      </x:c>
      <x:c r="K57" s="9" t="str">
        <x:f>IF(COUNTA(A57:G57)=0,"",IF(OR(A57="",COUNTIFS($A$7:$A$106,A57)&lt;&gt;1,COUNTIFS('Locacoes'!$A$7:$A$106,B57)&lt;&gt;1,NOT(ISNUMBER(C57)),NOT(ISNUMBER(F57)),F57&lt;0,F57&lt;&gt;INT(F57),AND(D57&lt;&gt;"recebimento",D57&lt;&gt;"estorno",D57&lt;&gt;"despesa",D57&lt;&gt;"caucao_recebida",D57&lt;&gt;"caucao_devolvida")),"REVISAR lançamento","OK"))</x:f>
      </x:c>
      <x:c r="M57" s="1" t="str">
        <x:f>IF('Locacoes'!A57="","",'Locacoes'!A57)</x:f>
      </x:c>
      <x:c r="N57" s="18" t="str">
        <x:f>IF(M57="","",IF(OR('Locacoes'!G57&lt;&gt;"OK",COUNTIFS('Itens'!$B$7:$B$106,M57,'Itens'!$J$7:$J$106,"REVISAR item")&gt;0),"n.a.",IF(OR('Locacoes'!E57="cancelled",'Locacoes'!E57="draft"),0,SUMIFS('Itens'!$L$7:$L$106,'Itens'!$B$7:$B$106,M57)/100)))</x:f>
      </x:c>
      <x:c r="O57" s="18" t="str">
        <x:f>IF(M57="","",IF(COUNTIFS($B$7:$B$106,M57,$K$7:$K$106,"REVISAR lançamento")&gt;0,"n.a.",SUMIFS($H$7:$H$106,$B$7:$B$106,M57)))</x:f>
      </x:c>
      <x:c r="P57" s="18" t="str">
        <x:f>IF(M57="","",IF(COUNT(N57:O57)&lt;&gt;2,"n.a.",N57-O57))</x:f>
      </x:c>
      <x:c r="Q57" s="18" t="str">
        <x:f>IF(M57="","",SUMIFS($J$7:$J$106,$B$7:$B$106,M57))</x:f>
      </x:c>
      <x:c r="R57" s="18" t="str">
        <x:f>IF(M57="","",SUMIFS($I$7:$I$106,$B$7:$B$106,M57))</x:f>
      </x:c>
      <x:c r="S57" s="1" t="str">
        <x:f>IF(M57="","",IF(OR(NOT(ISNUMBER(P57)),COUNTIFS($B$7:$B$106,M57,$K$7:$K$106,"REVISAR lançamento")&gt;0),"Revisar dados",IF(P57&lt;0,"Crédito do cliente",IF('Locacoes'!E57="draft","Orçamento",IF('Locacoes'!E57="cancelled","Cancelado",IF(P57=0,"Quitado","Saldo pendente"))))))</x:f>
      </x:c>
    </x:row>
    <x:row r="58" ht="23" customHeight="1">
      <x:c r="A58" s="10"/>
      <x:c r="B58" s="10"/>
      <x:c r="C58" s="13"/>
      <x:c r="D58" s="10"/>
      <x:c r="E58" s="10"/>
      <x:c r="F58" s="10"/>
      <x:c r="G58" s="10"/>
      <x:c r="H58" s="14" t="str">
        <x:f>IF(A58="","",IF(D58="recebimento",F58/100,IF(D58="estorno",-F58/100,0)))</x:f>
      </x:c>
      <x:c r="I58" s="14" t="str">
        <x:f>IF(A58="","",IF(D58="despesa",F58/100,0))</x:f>
      </x:c>
      <x:c r="J58" s="14" t="str">
        <x:f>IF(A58="","",IF(D58="caucao_recebida",F58/100,IF(D58="caucao_devolvida",-F58/100,0)))</x:f>
      </x:c>
      <x:c r="K58" s="9" t="str">
        <x:f>IF(COUNTA(A58:G58)=0,"",IF(OR(A58="",COUNTIFS($A$7:$A$106,A58)&lt;&gt;1,COUNTIFS('Locacoes'!$A$7:$A$106,B58)&lt;&gt;1,NOT(ISNUMBER(C58)),NOT(ISNUMBER(F58)),F58&lt;0,F58&lt;&gt;INT(F58),AND(D58&lt;&gt;"recebimento",D58&lt;&gt;"estorno",D58&lt;&gt;"despesa",D58&lt;&gt;"caucao_recebida",D58&lt;&gt;"caucao_devolvida")),"REVISAR lançamento","OK"))</x:f>
      </x:c>
      <x:c r="M58" s="1" t="str">
        <x:f>IF('Locacoes'!A58="","",'Locacoes'!A58)</x:f>
      </x:c>
      <x:c r="N58" s="18" t="str">
        <x:f>IF(M58="","",IF(OR('Locacoes'!G58&lt;&gt;"OK",COUNTIFS('Itens'!$B$7:$B$106,M58,'Itens'!$J$7:$J$106,"REVISAR item")&gt;0),"n.a.",IF(OR('Locacoes'!E58="cancelled",'Locacoes'!E58="draft"),0,SUMIFS('Itens'!$L$7:$L$106,'Itens'!$B$7:$B$106,M58)/100)))</x:f>
      </x:c>
      <x:c r="O58" s="18" t="str">
        <x:f>IF(M58="","",IF(COUNTIFS($B$7:$B$106,M58,$K$7:$K$106,"REVISAR lançamento")&gt;0,"n.a.",SUMIFS($H$7:$H$106,$B$7:$B$106,M58)))</x:f>
      </x:c>
      <x:c r="P58" s="18" t="str">
        <x:f>IF(M58="","",IF(COUNT(N58:O58)&lt;&gt;2,"n.a.",N58-O58))</x:f>
      </x:c>
      <x:c r="Q58" s="18" t="str">
        <x:f>IF(M58="","",SUMIFS($J$7:$J$106,$B$7:$B$106,M58))</x:f>
      </x:c>
      <x:c r="R58" s="18" t="str">
        <x:f>IF(M58="","",SUMIFS($I$7:$I$106,$B$7:$B$106,M58))</x:f>
      </x:c>
      <x:c r="S58" s="1" t="str">
        <x:f>IF(M58="","",IF(OR(NOT(ISNUMBER(P58)),COUNTIFS($B$7:$B$106,M58,$K$7:$K$106,"REVISAR lançamento")&gt;0),"Revisar dados",IF(P58&lt;0,"Crédito do cliente",IF('Locacoes'!E58="draft","Orçamento",IF('Locacoes'!E58="cancelled","Cancelado",IF(P58=0,"Quitado","Saldo pendente"))))))</x:f>
      </x:c>
    </x:row>
    <x:row r="59" ht="23" customHeight="1">
      <x:c r="A59" s="10"/>
      <x:c r="B59" s="10"/>
      <x:c r="C59" s="13"/>
      <x:c r="D59" s="10"/>
      <x:c r="E59" s="10"/>
      <x:c r="F59" s="10"/>
      <x:c r="G59" s="10"/>
      <x:c r="H59" s="14" t="str">
        <x:f>IF(A59="","",IF(D59="recebimento",F59/100,IF(D59="estorno",-F59/100,0)))</x:f>
      </x:c>
      <x:c r="I59" s="14" t="str">
        <x:f>IF(A59="","",IF(D59="despesa",F59/100,0))</x:f>
      </x:c>
      <x:c r="J59" s="14" t="str">
        <x:f>IF(A59="","",IF(D59="caucao_recebida",F59/100,IF(D59="caucao_devolvida",-F59/100,0)))</x:f>
      </x:c>
      <x:c r="K59" s="9" t="str">
        <x:f>IF(COUNTA(A59:G59)=0,"",IF(OR(A59="",COUNTIFS($A$7:$A$106,A59)&lt;&gt;1,COUNTIFS('Locacoes'!$A$7:$A$106,B59)&lt;&gt;1,NOT(ISNUMBER(C59)),NOT(ISNUMBER(F59)),F59&lt;0,F59&lt;&gt;INT(F59),AND(D59&lt;&gt;"recebimento",D59&lt;&gt;"estorno",D59&lt;&gt;"despesa",D59&lt;&gt;"caucao_recebida",D59&lt;&gt;"caucao_devolvida")),"REVISAR lançamento","OK"))</x:f>
      </x:c>
      <x:c r="M59" s="1" t="str">
        <x:f>IF('Locacoes'!A59="","",'Locacoes'!A59)</x:f>
      </x:c>
      <x:c r="N59" s="18" t="str">
        <x:f>IF(M59="","",IF(OR('Locacoes'!G59&lt;&gt;"OK",COUNTIFS('Itens'!$B$7:$B$106,M59,'Itens'!$J$7:$J$106,"REVISAR item")&gt;0),"n.a.",IF(OR('Locacoes'!E59="cancelled",'Locacoes'!E59="draft"),0,SUMIFS('Itens'!$L$7:$L$106,'Itens'!$B$7:$B$106,M59)/100)))</x:f>
      </x:c>
      <x:c r="O59" s="18" t="str">
        <x:f>IF(M59="","",IF(COUNTIFS($B$7:$B$106,M59,$K$7:$K$106,"REVISAR lançamento")&gt;0,"n.a.",SUMIFS($H$7:$H$106,$B$7:$B$106,M59)))</x:f>
      </x:c>
      <x:c r="P59" s="18" t="str">
        <x:f>IF(M59="","",IF(COUNT(N59:O59)&lt;&gt;2,"n.a.",N59-O59))</x:f>
      </x:c>
      <x:c r="Q59" s="18" t="str">
        <x:f>IF(M59="","",SUMIFS($J$7:$J$106,$B$7:$B$106,M59))</x:f>
      </x:c>
      <x:c r="R59" s="18" t="str">
        <x:f>IF(M59="","",SUMIFS($I$7:$I$106,$B$7:$B$106,M59))</x:f>
      </x:c>
      <x:c r="S59" s="1" t="str">
        <x:f>IF(M59="","",IF(OR(NOT(ISNUMBER(P59)),COUNTIFS($B$7:$B$106,M59,$K$7:$K$106,"REVISAR lançamento")&gt;0),"Revisar dados",IF(P59&lt;0,"Crédito do cliente",IF('Locacoes'!E59="draft","Orçamento",IF('Locacoes'!E59="cancelled","Cancelado",IF(P59=0,"Quitado","Saldo pendente"))))))</x:f>
      </x:c>
    </x:row>
    <x:row r="60" ht="23" customHeight="1">
      <x:c r="A60" s="10"/>
      <x:c r="B60" s="10"/>
      <x:c r="C60" s="13"/>
      <x:c r="D60" s="10"/>
      <x:c r="E60" s="10"/>
      <x:c r="F60" s="10"/>
      <x:c r="G60" s="10"/>
      <x:c r="H60" s="14" t="str">
        <x:f>IF(A60="","",IF(D60="recebimento",F60/100,IF(D60="estorno",-F60/100,0)))</x:f>
      </x:c>
      <x:c r="I60" s="14" t="str">
        <x:f>IF(A60="","",IF(D60="despesa",F60/100,0))</x:f>
      </x:c>
      <x:c r="J60" s="14" t="str">
        <x:f>IF(A60="","",IF(D60="caucao_recebida",F60/100,IF(D60="caucao_devolvida",-F60/100,0)))</x:f>
      </x:c>
      <x:c r="K60" s="9" t="str">
        <x:f>IF(COUNTA(A60:G60)=0,"",IF(OR(A60="",COUNTIFS($A$7:$A$106,A60)&lt;&gt;1,COUNTIFS('Locacoes'!$A$7:$A$106,B60)&lt;&gt;1,NOT(ISNUMBER(C60)),NOT(ISNUMBER(F60)),F60&lt;0,F60&lt;&gt;INT(F60),AND(D60&lt;&gt;"recebimento",D60&lt;&gt;"estorno",D60&lt;&gt;"despesa",D60&lt;&gt;"caucao_recebida",D60&lt;&gt;"caucao_devolvida")),"REVISAR lançamento","OK"))</x:f>
      </x:c>
      <x:c r="M60" s="1" t="str">
        <x:f>IF('Locacoes'!A60="","",'Locacoes'!A60)</x:f>
      </x:c>
      <x:c r="N60" s="18" t="str">
        <x:f>IF(M60="","",IF(OR('Locacoes'!G60&lt;&gt;"OK",COUNTIFS('Itens'!$B$7:$B$106,M60,'Itens'!$J$7:$J$106,"REVISAR item")&gt;0),"n.a.",IF(OR('Locacoes'!E60="cancelled",'Locacoes'!E60="draft"),0,SUMIFS('Itens'!$L$7:$L$106,'Itens'!$B$7:$B$106,M60)/100)))</x:f>
      </x:c>
      <x:c r="O60" s="18" t="str">
        <x:f>IF(M60="","",IF(COUNTIFS($B$7:$B$106,M60,$K$7:$K$106,"REVISAR lançamento")&gt;0,"n.a.",SUMIFS($H$7:$H$106,$B$7:$B$106,M60)))</x:f>
      </x:c>
      <x:c r="P60" s="18" t="str">
        <x:f>IF(M60="","",IF(COUNT(N60:O60)&lt;&gt;2,"n.a.",N60-O60))</x:f>
      </x:c>
      <x:c r="Q60" s="18" t="str">
        <x:f>IF(M60="","",SUMIFS($J$7:$J$106,$B$7:$B$106,M60))</x:f>
      </x:c>
      <x:c r="R60" s="18" t="str">
        <x:f>IF(M60="","",SUMIFS($I$7:$I$106,$B$7:$B$106,M60))</x:f>
      </x:c>
      <x:c r="S60" s="1" t="str">
        <x:f>IF(M60="","",IF(OR(NOT(ISNUMBER(P60)),COUNTIFS($B$7:$B$106,M60,$K$7:$K$106,"REVISAR lançamento")&gt;0),"Revisar dados",IF(P60&lt;0,"Crédito do cliente",IF('Locacoes'!E60="draft","Orçamento",IF('Locacoes'!E60="cancelled","Cancelado",IF(P60=0,"Quitado","Saldo pendente"))))))</x:f>
      </x:c>
    </x:row>
    <x:row r="61" ht="23" customHeight="1">
      <x:c r="A61" s="10"/>
      <x:c r="B61" s="10"/>
      <x:c r="C61" s="13"/>
      <x:c r="D61" s="10"/>
      <x:c r="E61" s="10"/>
      <x:c r="F61" s="10"/>
      <x:c r="G61" s="10"/>
      <x:c r="H61" s="14" t="str">
        <x:f>IF(A61="","",IF(D61="recebimento",F61/100,IF(D61="estorno",-F61/100,0)))</x:f>
      </x:c>
      <x:c r="I61" s="14" t="str">
        <x:f>IF(A61="","",IF(D61="despesa",F61/100,0))</x:f>
      </x:c>
      <x:c r="J61" s="14" t="str">
        <x:f>IF(A61="","",IF(D61="caucao_recebida",F61/100,IF(D61="caucao_devolvida",-F61/100,0)))</x:f>
      </x:c>
      <x:c r="K61" s="9" t="str">
        <x:f>IF(COUNTA(A61:G61)=0,"",IF(OR(A61="",COUNTIFS($A$7:$A$106,A61)&lt;&gt;1,COUNTIFS('Locacoes'!$A$7:$A$106,B61)&lt;&gt;1,NOT(ISNUMBER(C61)),NOT(ISNUMBER(F61)),F61&lt;0,F61&lt;&gt;INT(F61),AND(D61&lt;&gt;"recebimento",D61&lt;&gt;"estorno",D61&lt;&gt;"despesa",D61&lt;&gt;"caucao_recebida",D61&lt;&gt;"caucao_devolvida")),"REVISAR lançamento","OK"))</x:f>
      </x:c>
      <x:c r="M61" s="1" t="str">
        <x:f>IF('Locacoes'!A61="","",'Locacoes'!A61)</x:f>
      </x:c>
      <x:c r="N61" s="18" t="str">
        <x:f>IF(M61="","",IF(OR('Locacoes'!G61&lt;&gt;"OK",COUNTIFS('Itens'!$B$7:$B$106,M61,'Itens'!$J$7:$J$106,"REVISAR item")&gt;0),"n.a.",IF(OR('Locacoes'!E61="cancelled",'Locacoes'!E61="draft"),0,SUMIFS('Itens'!$L$7:$L$106,'Itens'!$B$7:$B$106,M61)/100)))</x:f>
      </x:c>
      <x:c r="O61" s="18" t="str">
        <x:f>IF(M61="","",IF(COUNTIFS($B$7:$B$106,M61,$K$7:$K$106,"REVISAR lançamento")&gt;0,"n.a.",SUMIFS($H$7:$H$106,$B$7:$B$106,M61)))</x:f>
      </x:c>
      <x:c r="P61" s="18" t="str">
        <x:f>IF(M61="","",IF(COUNT(N61:O61)&lt;&gt;2,"n.a.",N61-O61))</x:f>
      </x:c>
      <x:c r="Q61" s="18" t="str">
        <x:f>IF(M61="","",SUMIFS($J$7:$J$106,$B$7:$B$106,M61))</x:f>
      </x:c>
      <x:c r="R61" s="18" t="str">
        <x:f>IF(M61="","",SUMIFS($I$7:$I$106,$B$7:$B$106,M61))</x:f>
      </x:c>
      <x:c r="S61" s="1" t="str">
        <x:f>IF(M61="","",IF(OR(NOT(ISNUMBER(P61)),COUNTIFS($B$7:$B$106,M61,$K$7:$K$106,"REVISAR lançamento")&gt;0),"Revisar dados",IF(P61&lt;0,"Crédito do cliente",IF('Locacoes'!E61="draft","Orçamento",IF('Locacoes'!E61="cancelled","Cancelado",IF(P61=0,"Quitado","Saldo pendente"))))))</x:f>
      </x:c>
    </x:row>
    <x:row r="62" ht="23" customHeight="1">
      <x:c r="A62" s="10"/>
      <x:c r="B62" s="10"/>
      <x:c r="C62" s="13"/>
      <x:c r="D62" s="10"/>
      <x:c r="E62" s="10"/>
      <x:c r="F62" s="10"/>
      <x:c r="G62" s="10"/>
      <x:c r="H62" s="14" t="str">
        <x:f>IF(A62="","",IF(D62="recebimento",F62/100,IF(D62="estorno",-F62/100,0)))</x:f>
      </x:c>
      <x:c r="I62" s="14" t="str">
        <x:f>IF(A62="","",IF(D62="despesa",F62/100,0))</x:f>
      </x:c>
      <x:c r="J62" s="14" t="str">
        <x:f>IF(A62="","",IF(D62="caucao_recebida",F62/100,IF(D62="caucao_devolvida",-F62/100,0)))</x:f>
      </x:c>
      <x:c r="K62" s="9" t="str">
        <x:f>IF(COUNTA(A62:G62)=0,"",IF(OR(A62="",COUNTIFS($A$7:$A$106,A62)&lt;&gt;1,COUNTIFS('Locacoes'!$A$7:$A$106,B62)&lt;&gt;1,NOT(ISNUMBER(C62)),NOT(ISNUMBER(F62)),F62&lt;0,F62&lt;&gt;INT(F62),AND(D62&lt;&gt;"recebimento",D62&lt;&gt;"estorno",D62&lt;&gt;"despesa",D62&lt;&gt;"caucao_recebida",D62&lt;&gt;"caucao_devolvida")),"REVISAR lançamento","OK"))</x:f>
      </x:c>
      <x:c r="M62" s="1" t="str">
        <x:f>IF('Locacoes'!A62="","",'Locacoes'!A62)</x:f>
      </x:c>
      <x:c r="N62" s="18" t="str">
        <x:f>IF(M62="","",IF(OR('Locacoes'!G62&lt;&gt;"OK",COUNTIFS('Itens'!$B$7:$B$106,M62,'Itens'!$J$7:$J$106,"REVISAR item")&gt;0),"n.a.",IF(OR('Locacoes'!E62="cancelled",'Locacoes'!E62="draft"),0,SUMIFS('Itens'!$L$7:$L$106,'Itens'!$B$7:$B$106,M62)/100)))</x:f>
      </x:c>
      <x:c r="O62" s="18" t="str">
        <x:f>IF(M62="","",IF(COUNTIFS($B$7:$B$106,M62,$K$7:$K$106,"REVISAR lançamento")&gt;0,"n.a.",SUMIFS($H$7:$H$106,$B$7:$B$106,M62)))</x:f>
      </x:c>
      <x:c r="P62" s="18" t="str">
        <x:f>IF(M62="","",IF(COUNT(N62:O62)&lt;&gt;2,"n.a.",N62-O62))</x:f>
      </x:c>
      <x:c r="Q62" s="18" t="str">
        <x:f>IF(M62="","",SUMIFS($J$7:$J$106,$B$7:$B$106,M62))</x:f>
      </x:c>
      <x:c r="R62" s="18" t="str">
        <x:f>IF(M62="","",SUMIFS($I$7:$I$106,$B$7:$B$106,M62))</x:f>
      </x:c>
      <x:c r="S62" s="1" t="str">
        <x:f>IF(M62="","",IF(OR(NOT(ISNUMBER(P62)),COUNTIFS($B$7:$B$106,M62,$K$7:$K$106,"REVISAR lançamento")&gt;0),"Revisar dados",IF(P62&lt;0,"Crédito do cliente",IF('Locacoes'!E62="draft","Orçamento",IF('Locacoes'!E62="cancelled","Cancelado",IF(P62=0,"Quitado","Saldo pendente"))))))</x:f>
      </x:c>
    </x:row>
    <x:row r="63" ht="23" customHeight="1">
      <x:c r="A63" s="10"/>
      <x:c r="B63" s="10"/>
      <x:c r="C63" s="13"/>
      <x:c r="D63" s="10"/>
      <x:c r="E63" s="10"/>
      <x:c r="F63" s="10"/>
      <x:c r="G63" s="10"/>
      <x:c r="H63" s="14" t="str">
        <x:f>IF(A63="","",IF(D63="recebimento",F63/100,IF(D63="estorno",-F63/100,0)))</x:f>
      </x:c>
      <x:c r="I63" s="14" t="str">
        <x:f>IF(A63="","",IF(D63="despesa",F63/100,0))</x:f>
      </x:c>
      <x:c r="J63" s="14" t="str">
        <x:f>IF(A63="","",IF(D63="caucao_recebida",F63/100,IF(D63="caucao_devolvida",-F63/100,0)))</x:f>
      </x:c>
      <x:c r="K63" s="9" t="str">
        <x:f>IF(COUNTA(A63:G63)=0,"",IF(OR(A63="",COUNTIFS($A$7:$A$106,A63)&lt;&gt;1,COUNTIFS('Locacoes'!$A$7:$A$106,B63)&lt;&gt;1,NOT(ISNUMBER(C63)),NOT(ISNUMBER(F63)),F63&lt;0,F63&lt;&gt;INT(F63),AND(D63&lt;&gt;"recebimento",D63&lt;&gt;"estorno",D63&lt;&gt;"despesa",D63&lt;&gt;"caucao_recebida",D63&lt;&gt;"caucao_devolvida")),"REVISAR lançamento","OK"))</x:f>
      </x:c>
      <x:c r="M63" s="1" t="str">
        <x:f>IF('Locacoes'!A63="","",'Locacoes'!A63)</x:f>
      </x:c>
      <x:c r="N63" s="18" t="str">
        <x:f>IF(M63="","",IF(OR('Locacoes'!G63&lt;&gt;"OK",COUNTIFS('Itens'!$B$7:$B$106,M63,'Itens'!$J$7:$J$106,"REVISAR item")&gt;0),"n.a.",IF(OR('Locacoes'!E63="cancelled",'Locacoes'!E63="draft"),0,SUMIFS('Itens'!$L$7:$L$106,'Itens'!$B$7:$B$106,M63)/100)))</x:f>
      </x:c>
      <x:c r="O63" s="18" t="str">
        <x:f>IF(M63="","",IF(COUNTIFS($B$7:$B$106,M63,$K$7:$K$106,"REVISAR lançamento")&gt;0,"n.a.",SUMIFS($H$7:$H$106,$B$7:$B$106,M63)))</x:f>
      </x:c>
      <x:c r="P63" s="18" t="str">
        <x:f>IF(M63="","",IF(COUNT(N63:O63)&lt;&gt;2,"n.a.",N63-O63))</x:f>
      </x:c>
      <x:c r="Q63" s="18" t="str">
        <x:f>IF(M63="","",SUMIFS($J$7:$J$106,$B$7:$B$106,M63))</x:f>
      </x:c>
      <x:c r="R63" s="18" t="str">
        <x:f>IF(M63="","",SUMIFS($I$7:$I$106,$B$7:$B$106,M63))</x:f>
      </x:c>
      <x:c r="S63" s="1" t="str">
        <x:f>IF(M63="","",IF(OR(NOT(ISNUMBER(P63)),COUNTIFS($B$7:$B$106,M63,$K$7:$K$106,"REVISAR lançamento")&gt;0),"Revisar dados",IF(P63&lt;0,"Crédito do cliente",IF('Locacoes'!E63="draft","Orçamento",IF('Locacoes'!E63="cancelled","Cancelado",IF(P63=0,"Quitado","Saldo pendente"))))))</x:f>
      </x:c>
    </x:row>
    <x:row r="64" ht="23" customHeight="1">
      <x:c r="A64" s="10"/>
      <x:c r="B64" s="10"/>
      <x:c r="C64" s="13"/>
      <x:c r="D64" s="10"/>
      <x:c r="E64" s="10"/>
      <x:c r="F64" s="10"/>
      <x:c r="G64" s="10"/>
      <x:c r="H64" s="14" t="str">
        <x:f>IF(A64="","",IF(D64="recebimento",F64/100,IF(D64="estorno",-F64/100,0)))</x:f>
      </x:c>
      <x:c r="I64" s="14" t="str">
        <x:f>IF(A64="","",IF(D64="despesa",F64/100,0))</x:f>
      </x:c>
      <x:c r="J64" s="14" t="str">
        <x:f>IF(A64="","",IF(D64="caucao_recebida",F64/100,IF(D64="caucao_devolvida",-F64/100,0)))</x:f>
      </x:c>
      <x:c r="K64" s="9" t="str">
        <x:f>IF(COUNTA(A64:G64)=0,"",IF(OR(A64="",COUNTIFS($A$7:$A$106,A64)&lt;&gt;1,COUNTIFS('Locacoes'!$A$7:$A$106,B64)&lt;&gt;1,NOT(ISNUMBER(C64)),NOT(ISNUMBER(F64)),F64&lt;0,F64&lt;&gt;INT(F64),AND(D64&lt;&gt;"recebimento",D64&lt;&gt;"estorno",D64&lt;&gt;"despesa",D64&lt;&gt;"caucao_recebida",D64&lt;&gt;"caucao_devolvida")),"REVISAR lançamento","OK"))</x:f>
      </x:c>
      <x:c r="M64" s="1" t="str">
        <x:f>IF('Locacoes'!A64="","",'Locacoes'!A64)</x:f>
      </x:c>
      <x:c r="N64" s="18" t="str">
        <x:f>IF(M64="","",IF(OR('Locacoes'!G64&lt;&gt;"OK",COUNTIFS('Itens'!$B$7:$B$106,M64,'Itens'!$J$7:$J$106,"REVISAR item")&gt;0),"n.a.",IF(OR('Locacoes'!E64="cancelled",'Locacoes'!E64="draft"),0,SUMIFS('Itens'!$L$7:$L$106,'Itens'!$B$7:$B$106,M64)/100)))</x:f>
      </x:c>
      <x:c r="O64" s="18" t="str">
        <x:f>IF(M64="","",IF(COUNTIFS($B$7:$B$106,M64,$K$7:$K$106,"REVISAR lançamento")&gt;0,"n.a.",SUMIFS($H$7:$H$106,$B$7:$B$106,M64)))</x:f>
      </x:c>
      <x:c r="P64" s="18" t="str">
        <x:f>IF(M64="","",IF(COUNT(N64:O64)&lt;&gt;2,"n.a.",N64-O64))</x:f>
      </x:c>
      <x:c r="Q64" s="18" t="str">
        <x:f>IF(M64="","",SUMIFS($J$7:$J$106,$B$7:$B$106,M64))</x:f>
      </x:c>
      <x:c r="R64" s="18" t="str">
        <x:f>IF(M64="","",SUMIFS($I$7:$I$106,$B$7:$B$106,M64))</x:f>
      </x:c>
      <x:c r="S64" s="1" t="str">
        <x:f>IF(M64="","",IF(OR(NOT(ISNUMBER(P64)),COUNTIFS($B$7:$B$106,M64,$K$7:$K$106,"REVISAR lançamento")&gt;0),"Revisar dados",IF(P64&lt;0,"Crédito do cliente",IF('Locacoes'!E64="draft","Orçamento",IF('Locacoes'!E64="cancelled","Cancelado",IF(P64=0,"Quitado","Saldo pendente"))))))</x:f>
      </x:c>
    </x:row>
    <x:row r="65" ht="23" customHeight="1">
      <x:c r="A65" s="10"/>
      <x:c r="B65" s="10"/>
      <x:c r="C65" s="13"/>
      <x:c r="D65" s="10"/>
      <x:c r="E65" s="10"/>
      <x:c r="F65" s="10"/>
      <x:c r="G65" s="10"/>
      <x:c r="H65" s="14" t="str">
        <x:f>IF(A65="","",IF(D65="recebimento",F65/100,IF(D65="estorno",-F65/100,0)))</x:f>
      </x:c>
      <x:c r="I65" s="14" t="str">
        <x:f>IF(A65="","",IF(D65="despesa",F65/100,0))</x:f>
      </x:c>
      <x:c r="J65" s="14" t="str">
        <x:f>IF(A65="","",IF(D65="caucao_recebida",F65/100,IF(D65="caucao_devolvida",-F65/100,0)))</x:f>
      </x:c>
      <x:c r="K65" s="9" t="str">
        <x:f>IF(COUNTA(A65:G65)=0,"",IF(OR(A65="",COUNTIFS($A$7:$A$106,A65)&lt;&gt;1,COUNTIFS('Locacoes'!$A$7:$A$106,B65)&lt;&gt;1,NOT(ISNUMBER(C65)),NOT(ISNUMBER(F65)),F65&lt;0,F65&lt;&gt;INT(F65),AND(D65&lt;&gt;"recebimento",D65&lt;&gt;"estorno",D65&lt;&gt;"despesa",D65&lt;&gt;"caucao_recebida",D65&lt;&gt;"caucao_devolvida")),"REVISAR lançamento","OK"))</x:f>
      </x:c>
      <x:c r="M65" s="1" t="str">
        <x:f>IF('Locacoes'!A65="","",'Locacoes'!A65)</x:f>
      </x:c>
      <x:c r="N65" s="18" t="str">
        <x:f>IF(M65="","",IF(OR('Locacoes'!G65&lt;&gt;"OK",COUNTIFS('Itens'!$B$7:$B$106,M65,'Itens'!$J$7:$J$106,"REVISAR item")&gt;0),"n.a.",IF(OR('Locacoes'!E65="cancelled",'Locacoes'!E65="draft"),0,SUMIFS('Itens'!$L$7:$L$106,'Itens'!$B$7:$B$106,M65)/100)))</x:f>
      </x:c>
      <x:c r="O65" s="18" t="str">
        <x:f>IF(M65="","",IF(COUNTIFS($B$7:$B$106,M65,$K$7:$K$106,"REVISAR lançamento")&gt;0,"n.a.",SUMIFS($H$7:$H$106,$B$7:$B$106,M65)))</x:f>
      </x:c>
      <x:c r="P65" s="18" t="str">
        <x:f>IF(M65="","",IF(COUNT(N65:O65)&lt;&gt;2,"n.a.",N65-O65))</x:f>
      </x:c>
      <x:c r="Q65" s="18" t="str">
        <x:f>IF(M65="","",SUMIFS($J$7:$J$106,$B$7:$B$106,M65))</x:f>
      </x:c>
      <x:c r="R65" s="18" t="str">
        <x:f>IF(M65="","",SUMIFS($I$7:$I$106,$B$7:$B$106,M65))</x:f>
      </x:c>
      <x:c r="S65" s="1" t="str">
        <x:f>IF(M65="","",IF(OR(NOT(ISNUMBER(P65)),COUNTIFS($B$7:$B$106,M65,$K$7:$K$106,"REVISAR lançamento")&gt;0),"Revisar dados",IF(P65&lt;0,"Crédito do cliente",IF('Locacoes'!E65="draft","Orçamento",IF('Locacoes'!E65="cancelled","Cancelado",IF(P65=0,"Quitado","Saldo pendente"))))))</x:f>
      </x:c>
    </x:row>
    <x:row r="66" ht="23" customHeight="1">
      <x:c r="A66" s="10"/>
      <x:c r="B66" s="10"/>
      <x:c r="C66" s="13"/>
      <x:c r="D66" s="10"/>
      <x:c r="E66" s="10"/>
      <x:c r="F66" s="10"/>
      <x:c r="G66" s="10"/>
      <x:c r="H66" s="14" t="str">
        <x:f>IF(A66="","",IF(D66="recebimento",F66/100,IF(D66="estorno",-F66/100,0)))</x:f>
      </x:c>
      <x:c r="I66" s="14" t="str">
        <x:f>IF(A66="","",IF(D66="despesa",F66/100,0))</x:f>
      </x:c>
      <x:c r="J66" s="14" t="str">
        <x:f>IF(A66="","",IF(D66="caucao_recebida",F66/100,IF(D66="caucao_devolvida",-F66/100,0)))</x:f>
      </x:c>
      <x:c r="K66" s="9" t="str">
        <x:f>IF(COUNTA(A66:G66)=0,"",IF(OR(A66="",COUNTIFS($A$7:$A$106,A66)&lt;&gt;1,COUNTIFS('Locacoes'!$A$7:$A$106,B66)&lt;&gt;1,NOT(ISNUMBER(C66)),NOT(ISNUMBER(F66)),F66&lt;0,F66&lt;&gt;INT(F66),AND(D66&lt;&gt;"recebimento",D66&lt;&gt;"estorno",D66&lt;&gt;"despesa",D66&lt;&gt;"caucao_recebida",D66&lt;&gt;"caucao_devolvida")),"REVISAR lançamento","OK"))</x:f>
      </x:c>
      <x:c r="M66" s="1" t="str">
        <x:f>IF('Locacoes'!A66="","",'Locacoes'!A66)</x:f>
      </x:c>
      <x:c r="N66" s="18" t="str">
        <x:f>IF(M66="","",IF(OR('Locacoes'!G66&lt;&gt;"OK",COUNTIFS('Itens'!$B$7:$B$106,M66,'Itens'!$J$7:$J$106,"REVISAR item")&gt;0),"n.a.",IF(OR('Locacoes'!E66="cancelled",'Locacoes'!E66="draft"),0,SUMIFS('Itens'!$L$7:$L$106,'Itens'!$B$7:$B$106,M66)/100)))</x:f>
      </x:c>
      <x:c r="O66" s="18" t="str">
        <x:f>IF(M66="","",IF(COUNTIFS($B$7:$B$106,M66,$K$7:$K$106,"REVISAR lançamento")&gt;0,"n.a.",SUMIFS($H$7:$H$106,$B$7:$B$106,M66)))</x:f>
      </x:c>
      <x:c r="P66" s="18" t="str">
        <x:f>IF(M66="","",IF(COUNT(N66:O66)&lt;&gt;2,"n.a.",N66-O66))</x:f>
      </x:c>
      <x:c r="Q66" s="18" t="str">
        <x:f>IF(M66="","",SUMIFS($J$7:$J$106,$B$7:$B$106,M66))</x:f>
      </x:c>
      <x:c r="R66" s="18" t="str">
        <x:f>IF(M66="","",SUMIFS($I$7:$I$106,$B$7:$B$106,M66))</x:f>
      </x:c>
      <x:c r="S66" s="1" t="str">
        <x:f>IF(M66="","",IF(OR(NOT(ISNUMBER(P66)),COUNTIFS($B$7:$B$106,M66,$K$7:$K$106,"REVISAR lançamento")&gt;0),"Revisar dados",IF(P66&lt;0,"Crédito do cliente",IF('Locacoes'!E66="draft","Orçamento",IF('Locacoes'!E66="cancelled","Cancelado",IF(P66=0,"Quitado","Saldo pendente"))))))</x:f>
      </x:c>
    </x:row>
    <x:row r="67" ht="23" customHeight="1">
      <x:c r="A67" s="10"/>
      <x:c r="B67" s="10"/>
      <x:c r="C67" s="13"/>
      <x:c r="D67" s="10"/>
      <x:c r="E67" s="10"/>
      <x:c r="F67" s="10"/>
      <x:c r="G67" s="10"/>
      <x:c r="H67" s="14" t="str">
        <x:f>IF(A67="","",IF(D67="recebimento",F67/100,IF(D67="estorno",-F67/100,0)))</x:f>
      </x:c>
      <x:c r="I67" s="14" t="str">
        <x:f>IF(A67="","",IF(D67="despesa",F67/100,0))</x:f>
      </x:c>
      <x:c r="J67" s="14" t="str">
        <x:f>IF(A67="","",IF(D67="caucao_recebida",F67/100,IF(D67="caucao_devolvida",-F67/100,0)))</x:f>
      </x:c>
      <x:c r="K67" s="9" t="str">
        <x:f>IF(COUNTA(A67:G67)=0,"",IF(OR(A67="",COUNTIFS($A$7:$A$106,A67)&lt;&gt;1,COUNTIFS('Locacoes'!$A$7:$A$106,B67)&lt;&gt;1,NOT(ISNUMBER(C67)),NOT(ISNUMBER(F67)),F67&lt;0,F67&lt;&gt;INT(F67),AND(D67&lt;&gt;"recebimento",D67&lt;&gt;"estorno",D67&lt;&gt;"despesa",D67&lt;&gt;"caucao_recebida",D67&lt;&gt;"caucao_devolvida")),"REVISAR lançamento","OK"))</x:f>
      </x:c>
      <x:c r="M67" s="1" t="str">
        <x:f>IF('Locacoes'!A67="","",'Locacoes'!A67)</x:f>
      </x:c>
      <x:c r="N67" s="18" t="str">
        <x:f>IF(M67="","",IF(OR('Locacoes'!G67&lt;&gt;"OK",COUNTIFS('Itens'!$B$7:$B$106,M67,'Itens'!$J$7:$J$106,"REVISAR item")&gt;0),"n.a.",IF(OR('Locacoes'!E67="cancelled",'Locacoes'!E67="draft"),0,SUMIFS('Itens'!$L$7:$L$106,'Itens'!$B$7:$B$106,M67)/100)))</x:f>
      </x:c>
      <x:c r="O67" s="18" t="str">
        <x:f>IF(M67="","",IF(COUNTIFS($B$7:$B$106,M67,$K$7:$K$106,"REVISAR lançamento")&gt;0,"n.a.",SUMIFS($H$7:$H$106,$B$7:$B$106,M67)))</x:f>
      </x:c>
      <x:c r="P67" s="18" t="str">
        <x:f>IF(M67="","",IF(COUNT(N67:O67)&lt;&gt;2,"n.a.",N67-O67))</x:f>
      </x:c>
      <x:c r="Q67" s="18" t="str">
        <x:f>IF(M67="","",SUMIFS($J$7:$J$106,$B$7:$B$106,M67))</x:f>
      </x:c>
      <x:c r="R67" s="18" t="str">
        <x:f>IF(M67="","",SUMIFS($I$7:$I$106,$B$7:$B$106,M67))</x:f>
      </x:c>
      <x:c r="S67" s="1" t="str">
        <x:f>IF(M67="","",IF(OR(NOT(ISNUMBER(P67)),COUNTIFS($B$7:$B$106,M67,$K$7:$K$106,"REVISAR lançamento")&gt;0),"Revisar dados",IF(P67&lt;0,"Crédito do cliente",IF('Locacoes'!E67="draft","Orçamento",IF('Locacoes'!E67="cancelled","Cancelado",IF(P67=0,"Quitado","Saldo pendente"))))))</x:f>
      </x:c>
    </x:row>
    <x:row r="68" ht="23" customHeight="1">
      <x:c r="A68" s="10"/>
      <x:c r="B68" s="10"/>
      <x:c r="C68" s="13"/>
      <x:c r="D68" s="10"/>
      <x:c r="E68" s="10"/>
      <x:c r="F68" s="10"/>
      <x:c r="G68" s="10"/>
      <x:c r="H68" s="14" t="str">
        <x:f>IF(A68="","",IF(D68="recebimento",F68/100,IF(D68="estorno",-F68/100,0)))</x:f>
      </x:c>
      <x:c r="I68" s="14" t="str">
        <x:f>IF(A68="","",IF(D68="despesa",F68/100,0))</x:f>
      </x:c>
      <x:c r="J68" s="14" t="str">
        <x:f>IF(A68="","",IF(D68="caucao_recebida",F68/100,IF(D68="caucao_devolvida",-F68/100,0)))</x:f>
      </x:c>
      <x:c r="K68" s="9" t="str">
        <x:f>IF(COUNTA(A68:G68)=0,"",IF(OR(A68="",COUNTIFS($A$7:$A$106,A68)&lt;&gt;1,COUNTIFS('Locacoes'!$A$7:$A$106,B68)&lt;&gt;1,NOT(ISNUMBER(C68)),NOT(ISNUMBER(F68)),F68&lt;0,F68&lt;&gt;INT(F68),AND(D68&lt;&gt;"recebimento",D68&lt;&gt;"estorno",D68&lt;&gt;"despesa",D68&lt;&gt;"caucao_recebida",D68&lt;&gt;"caucao_devolvida")),"REVISAR lançamento","OK"))</x:f>
      </x:c>
      <x:c r="M68" s="1" t="str">
        <x:f>IF('Locacoes'!A68="","",'Locacoes'!A68)</x:f>
      </x:c>
      <x:c r="N68" s="18" t="str">
        <x:f>IF(M68="","",IF(OR('Locacoes'!G68&lt;&gt;"OK",COUNTIFS('Itens'!$B$7:$B$106,M68,'Itens'!$J$7:$J$106,"REVISAR item")&gt;0),"n.a.",IF(OR('Locacoes'!E68="cancelled",'Locacoes'!E68="draft"),0,SUMIFS('Itens'!$L$7:$L$106,'Itens'!$B$7:$B$106,M68)/100)))</x:f>
      </x:c>
      <x:c r="O68" s="18" t="str">
        <x:f>IF(M68="","",IF(COUNTIFS($B$7:$B$106,M68,$K$7:$K$106,"REVISAR lançamento")&gt;0,"n.a.",SUMIFS($H$7:$H$106,$B$7:$B$106,M68)))</x:f>
      </x:c>
      <x:c r="P68" s="18" t="str">
        <x:f>IF(M68="","",IF(COUNT(N68:O68)&lt;&gt;2,"n.a.",N68-O68))</x:f>
      </x:c>
      <x:c r="Q68" s="18" t="str">
        <x:f>IF(M68="","",SUMIFS($J$7:$J$106,$B$7:$B$106,M68))</x:f>
      </x:c>
      <x:c r="R68" s="18" t="str">
        <x:f>IF(M68="","",SUMIFS($I$7:$I$106,$B$7:$B$106,M68))</x:f>
      </x:c>
      <x:c r="S68" s="1" t="str">
        <x:f>IF(M68="","",IF(OR(NOT(ISNUMBER(P68)),COUNTIFS($B$7:$B$106,M68,$K$7:$K$106,"REVISAR lançamento")&gt;0),"Revisar dados",IF(P68&lt;0,"Crédito do cliente",IF('Locacoes'!E68="draft","Orçamento",IF('Locacoes'!E68="cancelled","Cancelado",IF(P68=0,"Quitado","Saldo pendente"))))))</x:f>
      </x:c>
    </x:row>
    <x:row r="69" ht="23" customHeight="1">
      <x:c r="A69" s="10"/>
      <x:c r="B69" s="10"/>
      <x:c r="C69" s="13"/>
      <x:c r="D69" s="10"/>
      <x:c r="E69" s="10"/>
      <x:c r="F69" s="10"/>
      <x:c r="G69" s="10"/>
      <x:c r="H69" s="14" t="str">
        <x:f>IF(A69="","",IF(D69="recebimento",F69/100,IF(D69="estorno",-F69/100,0)))</x:f>
      </x:c>
      <x:c r="I69" s="14" t="str">
        <x:f>IF(A69="","",IF(D69="despesa",F69/100,0))</x:f>
      </x:c>
      <x:c r="J69" s="14" t="str">
        <x:f>IF(A69="","",IF(D69="caucao_recebida",F69/100,IF(D69="caucao_devolvida",-F69/100,0)))</x:f>
      </x:c>
      <x:c r="K69" s="9" t="str">
        <x:f>IF(COUNTA(A69:G69)=0,"",IF(OR(A69="",COUNTIFS($A$7:$A$106,A69)&lt;&gt;1,COUNTIFS('Locacoes'!$A$7:$A$106,B69)&lt;&gt;1,NOT(ISNUMBER(C69)),NOT(ISNUMBER(F69)),F69&lt;0,F69&lt;&gt;INT(F69),AND(D69&lt;&gt;"recebimento",D69&lt;&gt;"estorno",D69&lt;&gt;"despesa",D69&lt;&gt;"caucao_recebida",D69&lt;&gt;"caucao_devolvida")),"REVISAR lançamento","OK"))</x:f>
      </x:c>
      <x:c r="M69" s="1" t="str">
        <x:f>IF('Locacoes'!A69="","",'Locacoes'!A69)</x:f>
      </x:c>
      <x:c r="N69" s="18" t="str">
        <x:f>IF(M69="","",IF(OR('Locacoes'!G69&lt;&gt;"OK",COUNTIFS('Itens'!$B$7:$B$106,M69,'Itens'!$J$7:$J$106,"REVISAR item")&gt;0),"n.a.",IF(OR('Locacoes'!E69="cancelled",'Locacoes'!E69="draft"),0,SUMIFS('Itens'!$L$7:$L$106,'Itens'!$B$7:$B$106,M69)/100)))</x:f>
      </x:c>
      <x:c r="O69" s="18" t="str">
        <x:f>IF(M69="","",IF(COUNTIFS($B$7:$B$106,M69,$K$7:$K$106,"REVISAR lançamento")&gt;0,"n.a.",SUMIFS($H$7:$H$106,$B$7:$B$106,M69)))</x:f>
      </x:c>
      <x:c r="P69" s="18" t="str">
        <x:f>IF(M69="","",IF(COUNT(N69:O69)&lt;&gt;2,"n.a.",N69-O69))</x:f>
      </x:c>
      <x:c r="Q69" s="18" t="str">
        <x:f>IF(M69="","",SUMIFS($J$7:$J$106,$B$7:$B$106,M69))</x:f>
      </x:c>
      <x:c r="R69" s="18" t="str">
        <x:f>IF(M69="","",SUMIFS($I$7:$I$106,$B$7:$B$106,M69))</x:f>
      </x:c>
      <x:c r="S69" s="1" t="str">
        <x:f>IF(M69="","",IF(OR(NOT(ISNUMBER(P69)),COUNTIFS($B$7:$B$106,M69,$K$7:$K$106,"REVISAR lançamento")&gt;0),"Revisar dados",IF(P69&lt;0,"Crédito do cliente",IF('Locacoes'!E69="draft","Orçamento",IF('Locacoes'!E69="cancelled","Cancelado",IF(P69=0,"Quitado","Saldo pendente"))))))</x:f>
      </x:c>
    </x:row>
    <x:row r="70" ht="23" customHeight="1">
      <x:c r="A70" s="10"/>
      <x:c r="B70" s="10"/>
      <x:c r="C70" s="13"/>
      <x:c r="D70" s="10"/>
      <x:c r="E70" s="10"/>
      <x:c r="F70" s="10"/>
      <x:c r="G70" s="10"/>
      <x:c r="H70" s="14" t="str">
        <x:f>IF(A70="","",IF(D70="recebimento",F70/100,IF(D70="estorno",-F70/100,0)))</x:f>
      </x:c>
      <x:c r="I70" s="14" t="str">
        <x:f>IF(A70="","",IF(D70="despesa",F70/100,0))</x:f>
      </x:c>
      <x:c r="J70" s="14" t="str">
        <x:f>IF(A70="","",IF(D70="caucao_recebida",F70/100,IF(D70="caucao_devolvida",-F70/100,0)))</x:f>
      </x:c>
      <x:c r="K70" s="9" t="str">
        <x:f>IF(COUNTA(A70:G70)=0,"",IF(OR(A70="",COUNTIFS($A$7:$A$106,A70)&lt;&gt;1,COUNTIFS('Locacoes'!$A$7:$A$106,B70)&lt;&gt;1,NOT(ISNUMBER(C70)),NOT(ISNUMBER(F70)),F70&lt;0,F70&lt;&gt;INT(F70),AND(D70&lt;&gt;"recebimento",D70&lt;&gt;"estorno",D70&lt;&gt;"despesa",D70&lt;&gt;"caucao_recebida",D70&lt;&gt;"caucao_devolvida")),"REVISAR lançamento","OK"))</x:f>
      </x:c>
      <x:c r="M70" s="1" t="str">
        <x:f>IF('Locacoes'!A70="","",'Locacoes'!A70)</x:f>
      </x:c>
      <x:c r="N70" s="18" t="str">
        <x:f>IF(M70="","",IF(OR('Locacoes'!G70&lt;&gt;"OK",COUNTIFS('Itens'!$B$7:$B$106,M70,'Itens'!$J$7:$J$106,"REVISAR item")&gt;0),"n.a.",IF(OR('Locacoes'!E70="cancelled",'Locacoes'!E70="draft"),0,SUMIFS('Itens'!$L$7:$L$106,'Itens'!$B$7:$B$106,M70)/100)))</x:f>
      </x:c>
      <x:c r="O70" s="18" t="str">
        <x:f>IF(M70="","",IF(COUNTIFS($B$7:$B$106,M70,$K$7:$K$106,"REVISAR lançamento")&gt;0,"n.a.",SUMIFS($H$7:$H$106,$B$7:$B$106,M70)))</x:f>
      </x:c>
      <x:c r="P70" s="18" t="str">
        <x:f>IF(M70="","",IF(COUNT(N70:O70)&lt;&gt;2,"n.a.",N70-O70))</x:f>
      </x:c>
      <x:c r="Q70" s="18" t="str">
        <x:f>IF(M70="","",SUMIFS($J$7:$J$106,$B$7:$B$106,M70))</x:f>
      </x:c>
      <x:c r="R70" s="18" t="str">
        <x:f>IF(M70="","",SUMIFS($I$7:$I$106,$B$7:$B$106,M70))</x:f>
      </x:c>
      <x:c r="S70" s="1" t="str">
        <x:f>IF(M70="","",IF(OR(NOT(ISNUMBER(P70)),COUNTIFS($B$7:$B$106,M70,$K$7:$K$106,"REVISAR lançamento")&gt;0),"Revisar dados",IF(P70&lt;0,"Crédito do cliente",IF('Locacoes'!E70="draft","Orçamento",IF('Locacoes'!E70="cancelled","Cancelado",IF(P70=0,"Quitado","Saldo pendente"))))))</x:f>
      </x:c>
    </x:row>
    <x:row r="71" ht="23" customHeight="1">
      <x:c r="A71" s="10"/>
      <x:c r="B71" s="10"/>
      <x:c r="C71" s="13"/>
      <x:c r="D71" s="10"/>
      <x:c r="E71" s="10"/>
      <x:c r="F71" s="10"/>
      <x:c r="G71" s="10"/>
      <x:c r="H71" s="14" t="str">
        <x:f>IF(A71="","",IF(D71="recebimento",F71/100,IF(D71="estorno",-F71/100,0)))</x:f>
      </x:c>
      <x:c r="I71" s="14" t="str">
        <x:f>IF(A71="","",IF(D71="despesa",F71/100,0))</x:f>
      </x:c>
      <x:c r="J71" s="14" t="str">
        <x:f>IF(A71="","",IF(D71="caucao_recebida",F71/100,IF(D71="caucao_devolvida",-F71/100,0)))</x:f>
      </x:c>
      <x:c r="K71" s="9" t="str">
        <x:f>IF(COUNTA(A71:G71)=0,"",IF(OR(A71="",COUNTIFS($A$7:$A$106,A71)&lt;&gt;1,COUNTIFS('Locacoes'!$A$7:$A$106,B71)&lt;&gt;1,NOT(ISNUMBER(C71)),NOT(ISNUMBER(F71)),F71&lt;0,F71&lt;&gt;INT(F71),AND(D71&lt;&gt;"recebimento",D71&lt;&gt;"estorno",D71&lt;&gt;"despesa",D71&lt;&gt;"caucao_recebida",D71&lt;&gt;"caucao_devolvida")),"REVISAR lançamento","OK"))</x:f>
      </x:c>
      <x:c r="M71" s="1" t="str">
        <x:f>IF('Locacoes'!A71="","",'Locacoes'!A71)</x:f>
      </x:c>
      <x:c r="N71" s="18" t="str">
        <x:f>IF(M71="","",IF(OR('Locacoes'!G71&lt;&gt;"OK",COUNTIFS('Itens'!$B$7:$B$106,M71,'Itens'!$J$7:$J$106,"REVISAR item")&gt;0),"n.a.",IF(OR('Locacoes'!E71="cancelled",'Locacoes'!E71="draft"),0,SUMIFS('Itens'!$L$7:$L$106,'Itens'!$B$7:$B$106,M71)/100)))</x:f>
      </x:c>
      <x:c r="O71" s="18" t="str">
        <x:f>IF(M71="","",IF(COUNTIFS($B$7:$B$106,M71,$K$7:$K$106,"REVISAR lançamento")&gt;0,"n.a.",SUMIFS($H$7:$H$106,$B$7:$B$106,M71)))</x:f>
      </x:c>
      <x:c r="P71" s="18" t="str">
        <x:f>IF(M71="","",IF(COUNT(N71:O71)&lt;&gt;2,"n.a.",N71-O71))</x:f>
      </x:c>
      <x:c r="Q71" s="18" t="str">
        <x:f>IF(M71="","",SUMIFS($J$7:$J$106,$B$7:$B$106,M71))</x:f>
      </x:c>
      <x:c r="R71" s="18" t="str">
        <x:f>IF(M71="","",SUMIFS($I$7:$I$106,$B$7:$B$106,M71))</x:f>
      </x:c>
      <x:c r="S71" s="1" t="str">
        <x:f>IF(M71="","",IF(OR(NOT(ISNUMBER(P71)),COUNTIFS($B$7:$B$106,M71,$K$7:$K$106,"REVISAR lançamento")&gt;0),"Revisar dados",IF(P71&lt;0,"Crédito do cliente",IF('Locacoes'!E71="draft","Orçamento",IF('Locacoes'!E71="cancelled","Cancelado",IF(P71=0,"Quitado","Saldo pendente"))))))</x:f>
      </x:c>
    </x:row>
    <x:row r="72" ht="23" customHeight="1">
      <x:c r="A72" s="10"/>
      <x:c r="B72" s="10"/>
      <x:c r="C72" s="13"/>
      <x:c r="D72" s="10"/>
      <x:c r="E72" s="10"/>
      <x:c r="F72" s="10"/>
      <x:c r="G72" s="10"/>
      <x:c r="H72" s="14" t="str">
        <x:f>IF(A72="","",IF(D72="recebimento",F72/100,IF(D72="estorno",-F72/100,0)))</x:f>
      </x:c>
      <x:c r="I72" s="14" t="str">
        <x:f>IF(A72="","",IF(D72="despesa",F72/100,0))</x:f>
      </x:c>
      <x:c r="J72" s="14" t="str">
        <x:f>IF(A72="","",IF(D72="caucao_recebida",F72/100,IF(D72="caucao_devolvida",-F72/100,0)))</x:f>
      </x:c>
      <x:c r="K72" s="9" t="str">
        <x:f>IF(COUNTA(A72:G72)=0,"",IF(OR(A72="",COUNTIFS($A$7:$A$106,A72)&lt;&gt;1,COUNTIFS('Locacoes'!$A$7:$A$106,B72)&lt;&gt;1,NOT(ISNUMBER(C72)),NOT(ISNUMBER(F72)),F72&lt;0,F72&lt;&gt;INT(F72),AND(D72&lt;&gt;"recebimento",D72&lt;&gt;"estorno",D72&lt;&gt;"despesa",D72&lt;&gt;"caucao_recebida",D72&lt;&gt;"caucao_devolvida")),"REVISAR lançamento","OK"))</x:f>
      </x:c>
      <x:c r="M72" s="1" t="str">
        <x:f>IF('Locacoes'!A72="","",'Locacoes'!A72)</x:f>
      </x:c>
      <x:c r="N72" s="18" t="str">
        <x:f>IF(M72="","",IF(OR('Locacoes'!G72&lt;&gt;"OK",COUNTIFS('Itens'!$B$7:$B$106,M72,'Itens'!$J$7:$J$106,"REVISAR item")&gt;0),"n.a.",IF(OR('Locacoes'!E72="cancelled",'Locacoes'!E72="draft"),0,SUMIFS('Itens'!$L$7:$L$106,'Itens'!$B$7:$B$106,M72)/100)))</x:f>
      </x:c>
      <x:c r="O72" s="18" t="str">
        <x:f>IF(M72="","",IF(COUNTIFS($B$7:$B$106,M72,$K$7:$K$106,"REVISAR lançamento")&gt;0,"n.a.",SUMIFS($H$7:$H$106,$B$7:$B$106,M72)))</x:f>
      </x:c>
      <x:c r="P72" s="18" t="str">
        <x:f>IF(M72="","",IF(COUNT(N72:O72)&lt;&gt;2,"n.a.",N72-O72))</x:f>
      </x:c>
      <x:c r="Q72" s="18" t="str">
        <x:f>IF(M72="","",SUMIFS($J$7:$J$106,$B$7:$B$106,M72))</x:f>
      </x:c>
      <x:c r="R72" s="18" t="str">
        <x:f>IF(M72="","",SUMIFS($I$7:$I$106,$B$7:$B$106,M72))</x:f>
      </x:c>
      <x:c r="S72" s="1" t="str">
        <x:f>IF(M72="","",IF(OR(NOT(ISNUMBER(P72)),COUNTIFS($B$7:$B$106,M72,$K$7:$K$106,"REVISAR lançamento")&gt;0),"Revisar dados",IF(P72&lt;0,"Crédito do cliente",IF('Locacoes'!E72="draft","Orçamento",IF('Locacoes'!E72="cancelled","Cancelado",IF(P72=0,"Quitado","Saldo pendente"))))))</x:f>
      </x:c>
    </x:row>
    <x:row r="73" ht="23" customHeight="1">
      <x:c r="A73" s="10"/>
      <x:c r="B73" s="10"/>
      <x:c r="C73" s="13"/>
      <x:c r="D73" s="10"/>
      <x:c r="E73" s="10"/>
      <x:c r="F73" s="10"/>
      <x:c r="G73" s="10"/>
      <x:c r="H73" s="14" t="str">
        <x:f>IF(A73="","",IF(D73="recebimento",F73/100,IF(D73="estorno",-F73/100,0)))</x:f>
      </x:c>
      <x:c r="I73" s="14" t="str">
        <x:f>IF(A73="","",IF(D73="despesa",F73/100,0))</x:f>
      </x:c>
      <x:c r="J73" s="14" t="str">
        <x:f>IF(A73="","",IF(D73="caucao_recebida",F73/100,IF(D73="caucao_devolvida",-F73/100,0)))</x:f>
      </x:c>
      <x:c r="K73" s="9" t="str">
        <x:f>IF(COUNTA(A73:G73)=0,"",IF(OR(A73="",COUNTIFS($A$7:$A$106,A73)&lt;&gt;1,COUNTIFS('Locacoes'!$A$7:$A$106,B73)&lt;&gt;1,NOT(ISNUMBER(C73)),NOT(ISNUMBER(F73)),F73&lt;0,F73&lt;&gt;INT(F73),AND(D73&lt;&gt;"recebimento",D73&lt;&gt;"estorno",D73&lt;&gt;"despesa",D73&lt;&gt;"caucao_recebida",D73&lt;&gt;"caucao_devolvida")),"REVISAR lançamento","OK"))</x:f>
      </x:c>
      <x:c r="M73" s="1" t="str">
        <x:f>IF('Locacoes'!A73="","",'Locacoes'!A73)</x:f>
      </x:c>
      <x:c r="N73" s="18" t="str">
        <x:f>IF(M73="","",IF(OR('Locacoes'!G73&lt;&gt;"OK",COUNTIFS('Itens'!$B$7:$B$106,M73,'Itens'!$J$7:$J$106,"REVISAR item")&gt;0),"n.a.",IF(OR('Locacoes'!E73="cancelled",'Locacoes'!E73="draft"),0,SUMIFS('Itens'!$L$7:$L$106,'Itens'!$B$7:$B$106,M73)/100)))</x:f>
      </x:c>
      <x:c r="O73" s="18" t="str">
        <x:f>IF(M73="","",IF(COUNTIFS($B$7:$B$106,M73,$K$7:$K$106,"REVISAR lançamento")&gt;0,"n.a.",SUMIFS($H$7:$H$106,$B$7:$B$106,M73)))</x:f>
      </x:c>
      <x:c r="P73" s="18" t="str">
        <x:f>IF(M73="","",IF(COUNT(N73:O73)&lt;&gt;2,"n.a.",N73-O73))</x:f>
      </x:c>
      <x:c r="Q73" s="18" t="str">
        <x:f>IF(M73="","",SUMIFS($J$7:$J$106,$B$7:$B$106,M73))</x:f>
      </x:c>
      <x:c r="R73" s="18" t="str">
        <x:f>IF(M73="","",SUMIFS($I$7:$I$106,$B$7:$B$106,M73))</x:f>
      </x:c>
      <x:c r="S73" s="1" t="str">
        <x:f>IF(M73="","",IF(OR(NOT(ISNUMBER(P73)),COUNTIFS($B$7:$B$106,M73,$K$7:$K$106,"REVISAR lançamento")&gt;0),"Revisar dados",IF(P73&lt;0,"Crédito do cliente",IF('Locacoes'!E73="draft","Orçamento",IF('Locacoes'!E73="cancelled","Cancelado",IF(P73=0,"Quitado","Saldo pendente"))))))</x:f>
      </x:c>
    </x:row>
    <x:row r="74" ht="23" customHeight="1">
      <x:c r="A74" s="10"/>
      <x:c r="B74" s="10"/>
      <x:c r="C74" s="13"/>
      <x:c r="D74" s="10"/>
      <x:c r="E74" s="10"/>
      <x:c r="F74" s="10"/>
      <x:c r="G74" s="10"/>
      <x:c r="H74" s="14" t="str">
        <x:f>IF(A74="","",IF(D74="recebimento",F74/100,IF(D74="estorno",-F74/100,0)))</x:f>
      </x:c>
      <x:c r="I74" s="14" t="str">
        <x:f>IF(A74="","",IF(D74="despesa",F74/100,0))</x:f>
      </x:c>
      <x:c r="J74" s="14" t="str">
        <x:f>IF(A74="","",IF(D74="caucao_recebida",F74/100,IF(D74="caucao_devolvida",-F74/100,0)))</x:f>
      </x:c>
      <x:c r="K74" s="9" t="str">
        <x:f>IF(COUNTA(A74:G74)=0,"",IF(OR(A74="",COUNTIFS($A$7:$A$106,A74)&lt;&gt;1,COUNTIFS('Locacoes'!$A$7:$A$106,B74)&lt;&gt;1,NOT(ISNUMBER(C74)),NOT(ISNUMBER(F74)),F74&lt;0,F74&lt;&gt;INT(F74),AND(D74&lt;&gt;"recebimento",D74&lt;&gt;"estorno",D74&lt;&gt;"despesa",D74&lt;&gt;"caucao_recebida",D74&lt;&gt;"caucao_devolvida")),"REVISAR lançamento","OK"))</x:f>
      </x:c>
      <x:c r="M74" s="1" t="str">
        <x:f>IF('Locacoes'!A74="","",'Locacoes'!A74)</x:f>
      </x:c>
      <x:c r="N74" s="18" t="str">
        <x:f>IF(M74="","",IF(OR('Locacoes'!G74&lt;&gt;"OK",COUNTIFS('Itens'!$B$7:$B$106,M74,'Itens'!$J$7:$J$106,"REVISAR item")&gt;0),"n.a.",IF(OR('Locacoes'!E74="cancelled",'Locacoes'!E74="draft"),0,SUMIFS('Itens'!$L$7:$L$106,'Itens'!$B$7:$B$106,M74)/100)))</x:f>
      </x:c>
      <x:c r="O74" s="18" t="str">
        <x:f>IF(M74="","",IF(COUNTIFS($B$7:$B$106,M74,$K$7:$K$106,"REVISAR lançamento")&gt;0,"n.a.",SUMIFS($H$7:$H$106,$B$7:$B$106,M74)))</x:f>
      </x:c>
      <x:c r="P74" s="18" t="str">
        <x:f>IF(M74="","",IF(COUNT(N74:O74)&lt;&gt;2,"n.a.",N74-O74))</x:f>
      </x:c>
      <x:c r="Q74" s="18" t="str">
        <x:f>IF(M74="","",SUMIFS($J$7:$J$106,$B$7:$B$106,M74))</x:f>
      </x:c>
      <x:c r="R74" s="18" t="str">
        <x:f>IF(M74="","",SUMIFS($I$7:$I$106,$B$7:$B$106,M74))</x:f>
      </x:c>
      <x:c r="S74" s="1" t="str">
        <x:f>IF(M74="","",IF(OR(NOT(ISNUMBER(P74)),COUNTIFS($B$7:$B$106,M74,$K$7:$K$106,"REVISAR lançamento")&gt;0),"Revisar dados",IF(P74&lt;0,"Crédito do cliente",IF('Locacoes'!E74="draft","Orçamento",IF('Locacoes'!E74="cancelled","Cancelado",IF(P74=0,"Quitado","Saldo pendente"))))))</x:f>
      </x:c>
    </x:row>
    <x:row r="75" ht="23" customHeight="1">
      <x:c r="A75" s="10"/>
      <x:c r="B75" s="10"/>
      <x:c r="C75" s="13"/>
      <x:c r="D75" s="10"/>
      <x:c r="E75" s="10"/>
      <x:c r="F75" s="10"/>
      <x:c r="G75" s="10"/>
      <x:c r="H75" s="14" t="str">
        <x:f>IF(A75="","",IF(D75="recebimento",F75/100,IF(D75="estorno",-F75/100,0)))</x:f>
      </x:c>
      <x:c r="I75" s="14" t="str">
        <x:f>IF(A75="","",IF(D75="despesa",F75/100,0))</x:f>
      </x:c>
      <x:c r="J75" s="14" t="str">
        <x:f>IF(A75="","",IF(D75="caucao_recebida",F75/100,IF(D75="caucao_devolvida",-F75/100,0)))</x:f>
      </x:c>
      <x:c r="K75" s="9" t="str">
        <x:f>IF(COUNTA(A75:G75)=0,"",IF(OR(A75="",COUNTIFS($A$7:$A$106,A75)&lt;&gt;1,COUNTIFS('Locacoes'!$A$7:$A$106,B75)&lt;&gt;1,NOT(ISNUMBER(C75)),NOT(ISNUMBER(F75)),F75&lt;0,F75&lt;&gt;INT(F75),AND(D75&lt;&gt;"recebimento",D75&lt;&gt;"estorno",D75&lt;&gt;"despesa",D75&lt;&gt;"caucao_recebida",D75&lt;&gt;"caucao_devolvida")),"REVISAR lançamento","OK"))</x:f>
      </x:c>
      <x:c r="M75" s="1" t="str">
        <x:f>IF('Locacoes'!A75="","",'Locacoes'!A75)</x:f>
      </x:c>
      <x:c r="N75" s="18" t="str">
        <x:f>IF(M75="","",IF(OR('Locacoes'!G75&lt;&gt;"OK",COUNTIFS('Itens'!$B$7:$B$106,M75,'Itens'!$J$7:$J$106,"REVISAR item")&gt;0),"n.a.",IF(OR('Locacoes'!E75="cancelled",'Locacoes'!E75="draft"),0,SUMIFS('Itens'!$L$7:$L$106,'Itens'!$B$7:$B$106,M75)/100)))</x:f>
      </x:c>
      <x:c r="O75" s="18" t="str">
        <x:f>IF(M75="","",IF(COUNTIFS($B$7:$B$106,M75,$K$7:$K$106,"REVISAR lançamento")&gt;0,"n.a.",SUMIFS($H$7:$H$106,$B$7:$B$106,M75)))</x:f>
      </x:c>
      <x:c r="P75" s="18" t="str">
        <x:f>IF(M75="","",IF(COUNT(N75:O75)&lt;&gt;2,"n.a.",N75-O75))</x:f>
      </x:c>
      <x:c r="Q75" s="18" t="str">
        <x:f>IF(M75="","",SUMIFS($J$7:$J$106,$B$7:$B$106,M75))</x:f>
      </x:c>
      <x:c r="R75" s="18" t="str">
        <x:f>IF(M75="","",SUMIFS($I$7:$I$106,$B$7:$B$106,M75))</x:f>
      </x:c>
      <x:c r="S75" s="1" t="str">
        <x:f>IF(M75="","",IF(OR(NOT(ISNUMBER(P75)),COUNTIFS($B$7:$B$106,M75,$K$7:$K$106,"REVISAR lançamento")&gt;0),"Revisar dados",IF(P75&lt;0,"Crédito do cliente",IF('Locacoes'!E75="draft","Orçamento",IF('Locacoes'!E75="cancelled","Cancelado",IF(P75=0,"Quitado","Saldo pendente"))))))</x:f>
      </x:c>
    </x:row>
    <x:row r="76" ht="23" customHeight="1">
      <x:c r="A76" s="10"/>
      <x:c r="B76" s="10"/>
      <x:c r="C76" s="13"/>
      <x:c r="D76" s="10"/>
      <x:c r="E76" s="10"/>
      <x:c r="F76" s="10"/>
      <x:c r="G76" s="10"/>
      <x:c r="H76" s="14" t="str">
        <x:f>IF(A76="","",IF(D76="recebimento",F76/100,IF(D76="estorno",-F76/100,0)))</x:f>
      </x:c>
      <x:c r="I76" s="14" t="str">
        <x:f>IF(A76="","",IF(D76="despesa",F76/100,0))</x:f>
      </x:c>
      <x:c r="J76" s="14" t="str">
        <x:f>IF(A76="","",IF(D76="caucao_recebida",F76/100,IF(D76="caucao_devolvida",-F76/100,0)))</x:f>
      </x:c>
      <x:c r="K76" s="9" t="str">
        <x:f>IF(COUNTA(A76:G76)=0,"",IF(OR(A76="",COUNTIFS($A$7:$A$106,A76)&lt;&gt;1,COUNTIFS('Locacoes'!$A$7:$A$106,B76)&lt;&gt;1,NOT(ISNUMBER(C76)),NOT(ISNUMBER(F76)),F76&lt;0,F76&lt;&gt;INT(F76),AND(D76&lt;&gt;"recebimento",D76&lt;&gt;"estorno",D76&lt;&gt;"despesa",D76&lt;&gt;"caucao_recebida",D76&lt;&gt;"caucao_devolvida")),"REVISAR lançamento","OK"))</x:f>
      </x:c>
      <x:c r="M76" s="1" t="str">
        <x:f>IF('Locacoes'!A76="","",'Locacoes'!A76)</x:f>
      </x:c>
      <x:c r="N76" s="18" t="str">
        <x:f>IF(M76="","",IF(OR('Locacoes'!G76&lt;&gt;"OK",COUNTIFS('Itens'!$B$7:$B$106,M76,'Itens'!$J$7:$J$106,"REVISAR item")&gt;0),"n.a.",IF(OR('Locacoes'!E76="cancelled",'Locacoes'!E76="draft"),0,SUMIFS('Itens'!$L$7:$L$106,'Itens'!$B$7:$B$106,M76)/100)))</x:f>
      </x:c>
      <x:c r="O76" s="18" t="str">
        <x:f>IF(M76="","",IF(COUNTIFS($B$7:$B$106,M76,$K$7:$K$106,"REVISAR lançamento")&gt;0,"n.a.",SUMIFS($H$7:$H$106,$B$7:$B$106,M76)))</x:f>
      </x:c>
      <x:c r="P76" s="18" t="str">
        <x:f>IF(M76="","",IF(COUNT(N76:O76)&lt;&gt;2,"n.a.",N76-O76))</x:f>
      </x:c>
      <x:c r="Q76" s="18" t="str">
        <x:f>IF(M76="","",SUMIFS($J$7:$J$106,$B$7:$B$106,M76))</x:f>
      </x:c>
      <x:c r="R76" s="18" t="str">
        <x:f>IF(M76="","",SUMIFS($I$7:$I$106,$B$7:$B$106,M76))</x:f>
      </x:c>
      <x:c r="S76" s="1" t="str">
        <x:f>IF(M76="","",IF(OR(NOT(ISNUMBER(P76)),COUNTIFS($B$7:$B$106,M76,$K$7:$K$106,"REVISAR lançamento")&gt;0),"Revisar dados",IF(P76&lt;0,"Crédito do cliente",IF('Locacoes'!E76="draft","Orçamento",IF('Locacoes'!E76="cancelled","Cancelado",IF(P76=0,"Quitado","Saldo pendente"))))))</x:f>
      </x:c>
    </x:row>
    <x:row r="77" ht="23" customHeight="1">
      <x:c r="A77" s="10"/>
      <x:c r="B77" s="10"/>
      <x:c r="C77" s="13"/>
      <x:c r="D77" s="10"/>
      <x:c r="E77" s="10"/>
      <x:c r="F77" s="10"/>
      <x:c r="G77" s="10"/>
      <x:c r="H77" s="14" t="str">
        <x:f>IF(A77="","",IF(D77="recebimento",F77/100,IF(D77="estorno",-F77/100,0)))</x:f>
      </x:c>
      <x:c r="I77" s="14" t="str">
        <x:f>IF(A77="","",IF(D77="despesa",F77/100,0))</x:f>
      </x:c>
      <x:c r="J77" s="14" t="str">
        <x:f>IF(A77="","",IF(D77="caucao_recebida",F77/100,IF(D77="caucao_devolvida",-F77/100,0)))</x:f>
      </x:c>
      <x:c r="K77" s="9" t="str">
        <x:f>IF(COUNTA(A77:G77)=0,"",IF(OR(A77="",COUNTIFS($A$7:$A$106,A77)&lt;&gt;1,COUNTIFS('Locacoes'!$A$7:$A$106,B77)&lt;&gt;1,NOT(ISNUMBER(C77)),NOT(ISNUMBER(F77)),F77&lt;0,F77&lt;&gt;INT(F77),AND(D77&lt;&gt;"recebimento",D77&lt;&gt;"estorno",D77&lt;&gt;"despesa",D77&lt;&gt;"caucao_recebida",D77&lt;&gt;"caucao_devolvida")),"REVISAR lançamento","OK"))</x:f>
      </x:c>
      <x:c r="M77" s="1" t="str">
        <x:f>IF('Locacoes'!A77="","",'Locacoes'!A77)</x:f>
      </x:c>
      <x:c r="N77" s="18" t="str">
        <x:f>IF(M77="","",IF(OR('Locacoes'!G77&lt;&gt;"OK",COUNTIFS('Itens'!$B$7:$B$106,M77,'Itens'!$J$7:$J$106,"REVISAR item")&gt;0),"n.a.",IF(OR('Locacoes'!E77="cancelled",'Locacoes'!E77="draft"),0,SUMIFS('Itens'!$L$7:$L$106,'Itens'!$B$7:$B$106,M77)/100)))</x:f>
      </x:c>
      <x:c r="O77" s="18" t="str">
        <x:f>IF(M77="","",IF(COUNTIFS($B$7:$B$106,M77,$K$7:$K$106,"REVISAR lançamento")&gt;0,"n.a.",SUMIFS($H$7:$H$106,$B$7:$B$106,M77)))</x:f>
      </x:c>
      <x:c r="P77" s="18" t="str">
        <x:f>IF(M77="","",IF(COUNT(N77:O77)&lt;&gt;2,"n.a.",N77-O77))</x:f>
      </x:c>
      <x:c r="Q77" s="18" t="str">
        <x:f>IF(M77="","",SUMIFS($J$7:$J$106,$B$7:$B$106,M77))</x:f>
      </x:c>
      <x:c r="R77" s="18" t="str">
        <x:f>IF(M77="","",SUMIFS($I$7:$I$106,$B$7:$B$106,M77))</x:f>
      </x:c>
      <x:c r="S77" s="1" t="str">
        <x:f>IF(M77="","",IF(OR(NOT(ISNUMBER(P77)),COUNTIFS($B$7:$B$106,M77,$K$7:$K$106,"REVISAR lançamento")&gt;0),"Revisar dados",IF(P77&lt;0,"Crédito do cliente",IF('Locacoes'!E77="draft","Orçamento",IF('Locacoes'!E77="cancelled","Cancelado",IF(P77=0,"Quitado","Saldo pendente"))))))</x:f>
      </x:c>
    </x:row>
    <x:row r="78" ht="23" customHeight="1">
      <x:c r="A78" s="10"/>
      <x:c r="B78" s="10"/>
      <x:c r="C78" s="13"/>
      <x:c r="D78" s="10"/>
      <x:c r="E78" s="10"/>
      <x:c r="F78" s="10"/>
      <x:c r="G78" s="10"/>
      <x:c r="H78" s="14" t="str">
        <x:f>IF(A78="","",IF(D78="recebimento",F78/100,IF(D78="estorno",-F78/100,0)))</x:f>
      </x:c>
      <x:c r="I78" s="14" t="str">
        <x:f>IF(A78="","",IF(D78="despesa",F78/100,0))</x:f>
      </x:c>
      <x:c r="J78" s="14" t="str">
        <x:f>IF(A78="","",IF(D78="caucao_recebida",F78/100,IF(D78="caucao_devolvida",-F78/100,0)))</x:f>
      </x:c>
      <x:c r="K78" s="9" t="str">
        <x:f>IF(COUNTA(A78:G78)=0,"",IF(OR(A78="",COUNTIFS($A$7:$A$106,A78)&lt;&gt;1,COUNTIFS('Locacoes'!$A$7:$A$106,B78)&lt;&gt;1,NOT(ISNUMBER(C78)),NOT(ISNUMBER(F78)),F78&lt;0,F78&lt;&gt;INT(F78),AND(D78&lt;&gt;"recebimento",D78&lt;&gt;"estorno",D78&lt;&gt;"despesa",D78&lt;&gt;"caucao_recebida",D78&lt;&gt;"caucao_devolvida")),"REVISAR lançamento","OK"))</x:f>
      </x:c>
      <x:c r="M78" s="1" t="str">
        <x:f>IF('Locacoes'!A78="","",'Locacoes'!A78)</x:f>
      </x:c>
      <x:c r="N78" s="18" t="str">
        <x:f>IF(M78="","",IF(OR('Locacoes'!G78&lt;&gt;"OK",COUNTIFS('Itens'!$B$7:$B$106,M78,'Itens'!$J$7:$J$106,"REVISAR item")&gt;0),"n.a.",IF(OR('Locacoes'!E78="cancelled",'Locacoes'!E78="draft"),0,SUMIFS('Itens'!$L$7:$L$106,'Itens'!$B$7:$B$106,M78)/100)))</x:f>
      </x:c>
      <x:c r="O78" s="18" t="str">
        <x:f>IF(M78="","",IF(COUNTIFS($B$7:$B$106,M78,$K$7:$K$106,"REVISAR lançamento")&gt;0,"n.a.",SUMIFS($H$7:$H$106,$B$7:$B$106,M78)))</x:f>
      </x:c>
      <x:c r="P78" s="18" t="str">
        <x:f>IF(M78="","",IF(COUNT(N78:O78)&lt;&gt;2,"n.a.",N78-O78))</x:f>
      </x:c>
      <x:c r="Q78" s="18" t="str">
        <x:f>IF(M78="","",SUMIFS($J$7:$J$106,$B$7:$B$106,M78))</x:f>
      </x:c>
      <x:c r="R78" s="18" t="str">
        <x:f>IF(M78="","",SUMIFS($I$7:$I$106,$B$7:$B$106,M78))</x:f>
      </x:c>
      <x:c r="S78" s="1" t="str">
        <x:f>IF(M78="","",IF(OR(NOT(ISNUMBER(P78)),COUNTIFS($B$7:$B$106,M78,$K$7:$K$106,"REVISAR lançamento")&gt;0),"Revisar dados",IF(P78&lt;0,"Crédito do cliente",IF('Locacoes'!E78="draft","Orçamento",IF('Locacoes'!E78="cancelled","Cancelado",IF(P78=0,"Quitado","Saldo pendente"))))))</x:f>
      </x:c>
    </x:row>
    <x:row r="79" ht="23" customHeight="1">
      <x:c r="A79" s="10"/>
      <x:c r="B79" s="10"/>
      <x:c r="C79" s="13"/>
      <x:c r="D79" s="10"/>
      <x:c r="E79" s="10"/>
      <x:c r="F79" s="10"/>
      <x:c r="G79" s="10"/>
      <x:c r="H79" s="14" t="str">
        <x:f>IF(A79="","",IF(D79="recebimento",F79/100,IF(D79="estorno",-F79/100,0)))</x:f>
      </x:c>
      <x:c r="I79" s="14" t="str">
        <x:f>IF(A79="","",IF(D79="despesa",F79/100,0))</x:f>
      </x:c>
      <x:c r="J79" s="14" t="str">
        <x:f>IF(A79="","",IF(D79="caucao_recebida",F79/100,IF(D79="caucao_devolvida",-F79/100,0)))</x:f>
      </x:c>
      <x:c r="K79" s="9" t="str">
        <x:f>IF(COUNTA(A79:G79)=0,"",IF(OR(A79="",COUNTIFS($A$7:$A$106,A79)&lt;&gt;1,COUNTIFS('Locacoes'!$A$7:$A$106,B79)&lt;&gt;1,NOT(ISNUMBER(C79)),NOT(ISNUMBER(F79)),F79&lt;0,F79&lt;&gt;INT(F79),AND(D79&lt;&gt;"recebimento",D79&lt;&gt;"estorno",D79&lt;&gt;"despesa",D79&lt;&gt;"caucao_recebida",D79&lt;&gt;"caucao_devolvida")),"REVISAR lançamento","OK"))</x:f>
      </x:c>
      <x:c r="M79" s="1" t="str">
        <x:f>IF('Locacoes'!A79="","",'Locacoes'!A79)</x:f>
      </x:c>
      <x:c r="N79" s="18" t="str">
        <x:f>IF(M79="","",IF(OR('Locacoes'!G79&lt;&gt;"OK",COUNTIFS('Itens'!$B$7:$B$106,M79,'Itens'!$J$7:$J$106,"REVISAR item")&gt;0),"n.a.",IF(OR('Locacoes'!E79="cancelled",'Locacoes'!E79="draft"),0,SUMIFS('Itens'!$L$7:$L$106,'Itens'!$B$7:$B$106,M79)/100)))</x:f>
      </x:c>
      <x:c r="O79" s="18" t="str">
        <x:f>IF(M79="","",IF(COUNTIFS($B$7:$B$106,M79,$K$7:$K$106,"REVISAR lançamento")&gt;0,"n.a.",SUMIFS($H$7:$H$106,$B$7:$B$106,M79)))</x:f>
      </x:c>
      <x:c r="P79" s="18" t="str">
        <x:f>IF(M79="","",IF(COUNT(N79:O79)&lt;&gt;2,"n.a.",N79-O79))</x:f>
      </x:c>
      <x:c r="Q79" s="18" t="str">
        <x:f>IF(M79="","",SUMIFS($J$7:$J$106,$B$7:$B$106,M79))</x:f>
      </x:c>
      <x:c r="R79" s="18" t="str">
        <x:f>IF(M79="","",SUMIFS($I$7:$I$106,$B$7:$B$106,M79))</x:f>
      </x:c>
      <x:c r="S79" s="1" t="str">
        <x:f>IF(M79="","",IF(OR(NOT(ISNUMBER(P79)),COUNTIFS($B$7:$B$106,M79,$K$7:$K$106,"REVISAR lançamento")&gt;0),"Revisar dados",IF(P79&lt;0,"Crédito do cliente",IF('Locacoes'!E79="draft","Orçamento",IF('Locacoes'!E79="cancelled","Cancelado",IF(P79=0,"Quitado","Saldo pendente"))))))</x:f>
      </x:c>
    </x:row>
    <x:row r="80" ht="23" customHeight="1">
      <x:c r="A80" s="10"/>
      <x:c r="B80" s="10"/>
      <x:c r="C80" s="13"/>
      <x:c r="D80" s="10"/>
      <x:c r="E80" s="10"/>
      <x:c r="F80" s="10"/>
      <x:c r="G80" s="10"/>
      <x:c r="H80" s="14" t="str">
        <x:f>IF(A80="","",IF(D80="recebimento",F80/100,IF(D80="estorno",-F80/100,0)))</x:f>
      </x:c>
      <x:c r="I80" s="14" t="str">
        <x:f>IF(A80="","",IF(D80="despesa",F80/100,0))</x:f>
      </x:c>
      <x:c r="J80" s="14" t="str">
        <x:f>IF(A80="","",IF(D80="caucao_recebida",F80/100,IF(D80="caucao_devolvida",-F80/100,0)))</x:f>
      </x:c>
      <x:c r="K80" s="9" t="str">
        <x:f>IF(COUNTA(A80:G80)=0,"",IF(OR(A80="",COUNTIFS($A$7:$A$106,A80)&lt;&gt;1,COUNTIFS('Locacoes'!$A$7:$A$106,B80)&lt;&gt;1,NOT(ISNUMBER(C80)),NOT(ISNUMBER(F80)),F80&lt;0,F80&lt;&gt;INT(F80),AND(D80&lt;&gt;"recebimento",D80&lt;&gt;"estorno",D80&lt;&gt;"despesa",D80&lt;&gt;"caucao_recebida",D80&lt;&gt;"caucao_devolvida")),"REVISAR lançamento","OK"))</x:f>
      </x:c>
      <x:c r="M80" s="1" t="str">
        <x:f>IF('Locacoes'!A80="","",'Locacoes'!A80)</x:f>
      </x:c>
      <x:c r="N80" s="18" t="str">
        <x:f>IF(M80="","",IF(OR('Locacoes'!G80&lt;&gt;"OK",COUNTIFS('Itens'!$B$7:$B$106,M80,'Itens'!$J$7:$J$106,"REVISAR item")&gt;0),"n.a.",IF(OR('Locacoes'!E80="cancelled",'Locacoes'!E80="draft"),0,SUMIFS('Itens'!$L$7:$L$106,'Itens'!$B$7:$B$106,M80)/100)))</x:f>
      </x:c>
      <x:c r="O80" s="18" t="str">
        <x:f>IF(M80="","",IF(COUNTIFS($B$7:$B$106,M80,$K$7:$K$106,"REVISAR lançamento")&gt;0,"n.a.",SUMIFS($H$7:$H$106,$B$7:$B$106,M80)))</x:f>
      </x:c>
      <x:c r="P80" s="18" t="str">
        <x:f>IF(M80="","",IF(COUNT(N80:O80)&lt;&gt;2,"n.a.",N80-O80))</x:f>
      </x:c>
      <x:c r="Q80" s="18" t="str">
        <x:f>IF(M80="","",SUMIFS($J$7:$J$106,$B$7:$B$106,M80))</x:f>
      </x:c>
      <x:c r="R80" s="18" t="str">
        <x:f>IF(M80="","",SUMIFS($I$7:$I$106,$B$7:$B$106,M80))</x:f>
      </x:c>
      <x:c r="S80" s="1" t="str">
        <x:f>IF(M80="","",IF(OR(NOT(ISNUMBER(P80)),COUNTIFS($B$7:$B$106,M80,$K$7:$K$106,"REVISAR lançamento")&gt;0),"Revisar dados",IF(P80&lt;0,"Crédito do cliente",IF('Locacoes'!E80="draft","Orçamento",IF('Locacoes'!E80="cancelled","Cancelado",IF(P80=0,"Quitado","Saldo pendente"))))))</x:f>
      </x:c>
    </x:row>
    <x:row r="81" ht="23" customHeight="1">
      <x:c r="A81" s="10"/>
      <x:c r="B81" s="10"/>
      <x:c r="C81" s="13"/>
      <x:c r="D81" s="10"/>
      <x:c r="E81" s="10"/>
      <x:c r="F81" s="10"/>
      <x:c r="G81" s="10"/>
      <x:c r="H81" s="14" t="str">
        <x:f>IF(A81="","",IF(D81="recebimento",F81/100,IF(D81="estorno",-F81/100,0)))</x:f>
      </x:c>
      <x:c r="I81" s="14" t="str">
        <x:f>IF(A81="","",IF(D81="despesa",F81/100,0))</x:f>
      </x:c>
      <x:c r="J81" s="14" t="str">
        <x:f>IF(A81="","",IF(D81="caucao_recebida",F81/100,IF(D81="caucao_devolvida",-F81/100,0)))</x:f>
      </x:c>
      <x:c r="K81" s="9" t="str">
        <x:f>IF(COUNTA(A81:G81)=0,"",IF(OR(A81="",COUNTIFS($A$7:$A$106,A81)&lt;&gt;1,COUNTIFS('Locacoes'!$A$7:$A$106,B81)&lt;&gt;1,NOT(ISNUMBER(C81)),NOT(ISNUMBER(F81)),F81&lt;0,F81&lt;&gt;INT(F81),AND(D81&lt;&gt;"recebimento",D81&lt;&gt;"estorno",D81&lt;&gt;"despesa",D81&lt;&gt;"caucao_recebida",D81&lt;&gt;"caucao_devolvida")),"REVISAR lançamento","OK"))</x:f>
      </x:c>
      <x:c r="M81" s="1" t="str">
        <x:f>IF('Locacoes'!A81="","",'Locacoes'!A81)</x:f>
      </x:c>
      <x:c r="N81" s="18" t="str">
        <x:f>IF(M81="","",IF(OR('Locacoes'!G81&lt;&gt;"OK",COUNTIFS('Itens'!$B$7:$B$106,M81,'Itens'!$J$7:$J$106,"REVISAR item")&gt;0),"n.a.",IF(OR('Locacoes'!E81="cancelled",'Locacoes'!E81="draft"),0,SUMIFS('Itens'!$L$7:$L$106,'Itens'!$B$7:$B$106,M81)/100)))</x:f>
      </x:c>
      <x:c r="O81" s="18" t="str">
        <x:f>IF(M81="","",IF(COUNTIFS($B$7:$B$106,M81,$K$7:$K$106,"REVISAR lançamento")&gt;0,"n.a.",SUMIFS($H$7:$H$106,$B$7:$B$106,M81)))</x:f>
      </x:c>
      <x:c r="P81" s="18" t="str">
        <x:f>IF(M81="","",IF(COUNT(N81:O81)&lt;&gt;2,"n.a.",N81-O81))</x:f>
      </x:c>
      <x:c r="Q81" s="18" t="str">
        <x:f>IF(M81="","",SUMIFS($J$7:$J$106,$B$7:$B$106,M81))</x:f>
      </x:c>
      <x:c r="R81" s="18" t="str">
        <x:f>IF(M81="","",SUMIFS($I$7:$I$106,$B$7:$B$106,M81))</x:f>
      </x:c>
      <x:c r="S81" s="1" t="str">
        <x:f>IF(M81="","",IF(OR(NOT(ISNUMBER(P81)),COUNTIFS($B$7:$B$106,M81,$K$7:$K$106,"REVISAR lançamento")&gt;0),"Revisar dados",IF(P81&lt;0,"Crédito do cliente",IF('Locacoes'!E81="draft","Orçamento",IF('Locacoes'!E81="cancelled","Cancelado",IF(P81=0,"Quitado","Saldo pendente"))))))</x:f>
      </x:c>
    </x:row>
    <x:row r="82" ht="23" customHeight="1">
      <x:c r="A82" s="10"/>
      <x:c r="B82" s="10"/>
      <x:c r="C82" s="13"/>
      <x:c r="D82" s="10"/>
      <x:c r="E82" s="10"/>
      <x:c r="F82" s="10"/>
      <x:c r="G82" s="10"/>
      <x:c r="H82" s="14" t="str">
        <x:f>IF(A82="","",IF(D82="recebimento",F82/100,IF(D82="estorno",-F82/100,0)))</x:f>
      </x:c>
      <x:c r="I82" s="14" t="str">
        <x:f>IF(A82="","",IF(D82="despesa",F82/100,0))</x:f>
      </x:c>
      <x:c r="J82" s="14" t="str">
        <x:f>IF(A82="","",IF(D82="caucao_recebida",F82/100,IF(D82="caucao_devolvida",-F82/100,0)))</x:f>
      </x:c>
      <x:c r="K82" s="9" t="str">
        <x:f>IF(COUNTA(A82:G82)=0,"",IF(OR(A82="",COUNTIFS($A$7:$A$106,A82)&lt;&gt;1,COUNTIFS('Locacoes'!$A$7:$A$106,B82)&lt;&gt;1,NOT(ISNUMBER(C82)),NOT(ISNUMBER(F82)),F82&lt;0,F82&lt;&gt;INT(F82),AND(D82&lt;&gt;"recebimento",D82&lt;&gt;"estorno",D82&lt;&gt;"despesa",D82&lt;&gt;"caucao_recebida",D82&lt;&gt;"caucao_devolvida")),"REVISAR lançamento","OK"))</x:f>
      </x:c>
      <x:c r="M82" s="1" t="str">
        <x:f>IF('Locacoes'!A82="","",'Locacoes'!A82)</x:f>
      </x:c>
      <x:c r="N82" s="18" t="str">
        <x:f>IF(M82="","",IF(OR('Locacoes'!G82&lt;&gt;"OK",COUNTIFS('Itens'!$B$7:$B$106,M82,'Itens'!$J$7:$J$106,"REVISAR item")&gt;0),"n.a.",IF(OR('Locacoes'!E82="cancelled",'Locacoes'!E82="draft"),0,SUMIFS('Itens'!$L$7:$L$106,'Itens'!$B$7:$B$106,M82)/100)))</x:f>
      </x:c>
      <x:c r="O82" s="18" t="str">
        <x:f>IF(M82="","",IF(COUNTIFS($B$7:$B$106,M82,$K$7:$K$106,"REVISAR lançamento")&gt;0,"n.a.",SUMIFS($H$7:$H$106,$B$7:$B$106,M82)))</x:f>
      </x:c>
      <x:c r="P82" s="18" t="str">
        <x:f>IF(M82="","",IF(COUNT(N82:O82)&lt;&gt;2,"n.a.",N82-O82))</x:f>
      </x:c>
      <x:c r="Q82" s="18" t="str">
        <x:f>IF(M82="","",SUMIFS($J$7:$J$106,$B$7:$B$106,M82))</x:f>
      </x:c>
      <x:c r="R82" s="18" t="str">
        <x:f>IF(M82="","",SUMIFS($I$7:$I$106,$B$7:$B$106,M82))</x:f>
      </x:c>
      <x:c r="S82" s="1" t="str">
        <x:f>IF(M82="","",IF(OR(NOT(ISNUMBER(P82)),COUNTIFS($B$7:$B$106,M82,$K$7:$K$106,"REVISAR lançamento")&gt;0),"Revisar dados",IF(P82&lt;0,"Crédito do cliente",IF('Locacoes'!E82="draft","Orçamento",IF('Locacoes'!E82="cancelled","Cancelado",IF(P82=0,"Quitado","Saldo pendente"))))))</x:f>
      </x:c>
    </x:row>
    <x:row r="83" ht="23" customHeight="1">
      <x:c r="A83" s="10"/>
      <x:c r="B83" s="10"/>
      <x:c r="C83" s="13"/>
      <x:c r="D83" s="10"/>
      <x:c r="E83" s="10"/>
      <x:c r="F83" s="10"/>
      <x:c r="G83" s="10"/>
      <x:c r="H83" s="14" t="str">
        <x:f>IF(A83="","",IF(D83="recebimento",F83/100,IF(D83="estorno",-F83/100,0)))</x:f>
      </x:c>
      <x:c r="I83" s="14" t="str">
        <x:f>IF(A83="","",IF(D83="despesa",F83/100,0))</x:f>
      </x:c>
      <x:c r="J83" s="14" t="str">
        <x:f>IF(A83="","",IF(D83="caucao_recebida",F83/100,IF(D83="caucao_devolvida",-F83/100,0)))</x:f>
      </x:c>
      <x:c r="K83" s="9" t="str">
        <x:f>IF(COUNTA(A83:G83)=0,"",IF(OR(A83="",COUNTIFS($A$7:$A$106,A83)&lt;&gt;1,COUNTIFS('Locacoes'!$A$7:$A$106,B83)&lt;&gt;1,NOT(ISNUMBER(C83)),NOT(ISNUMBER(F83)),F83&lt;0,F83&lt;&gt;INT(F83),AND(D83&lt;&gt;"recebimento",D83&lt;&gt;"estorno",D83&lt;&gt;"despesa",D83&lt;&gt;"caucao_recebida",D83&lt;&gt;"caucao_devolvida")),"REVISAR lançamento","OK"))</x:f>
      </x:c>
      <x:c r="M83" s="1" t="str">
        <x:f>IF('Locacoes'!A83="","",'Locacoes'!A83)</x:f>
      </x:c>
      <x:c r="N83" s="18" t="str">
        <x:f>IF(M83="","",IF(OR('Locacoes'!G83&lt;&gt;"OK",COUNTIFS('Itens'!$B$7:$B$106,M83,'Itens'!$J$7:$J$106,"REVISAR item")&gt;0),"n.a.",IF(OR('Locacoes'!E83="cancelled",'Locacoes'!E83="draft"),0,SUMIFS('Itens'!$L$7:$L$106,'Itens'!$B$7:$B$106,M83)/100)))</x:f>
      </x:c>
      <x:c r="O83" s="18" t="str">
        <x:f>IF(M83="","",IF(COUNTIFS($B$7:$B$106,M83,$K$7:$K$106,"REVISAR lançamento")&gt;0,"n.a.",SUMIFS($H$7:$H$106,$B$7:$B$106,M83)))</x:f>
      </x:c>
      <x:c r="P83" s="18" t="str">
        <x:f>IF(M83="","",IF(COUNT(N83:O83)&lt;&gt;2,"n.a.",N83-O83))</x:f>
      </x:c>
      <x:c r="Q83" s="18" t="str">
        <x:f>IF(M83="","",SUMIFS($J$7:$J$106,$B$7:$B$106,M83))</x:f>
      </x:c>
      <x:c r="R83" s="18" t="str">
        <x:f>IF(M83="","",SUMIFS($I$7:$I$106,$B$7:$B$106,M83))</x:f>
      </x:c>
      <x:c r="S83" s="1" t="str">
        <x:f>IF(M83="","",IF(OR(NOT(ISNUMBER(P83)),COUNTIFS($B$7:$B$106,M83,$K$7:$K$106,"REVISAR lançamento")&gt;0),"Revisar dados",IF(P83&lt;0,"Crédito do cliente",IF('Locacoes'!E83="draft","Orçamento",IF('Locacoes'!E83="cancelled","Cancelado",IF(P83=0,"Quitado","Saldo pendente"))))))</x:f>
      </x:c>
    </x:row>
    <x:row r="84" ht="23" customHeight="1">
      <x:c r="A84" s="10"/>
      <x:c r="B84" s="10"/>
      <x:c r="C84" s="13"/>
      <x:c r="D84" s="10"/>
      <x:c r="E84" s="10"/>
      <x:c r="F84" s="10"/>
      <x:c r="G84" s="10"/>
      <x:c r="H84" s="14" t="str">
        <x:f>IF(A84="","",IF(D84="recebimento",F84/100,IF(D84="estorno",-F84/100,0)))</x:f>
      </x:c>
      <x:c r="I84" s="14" t="str">
        <x:f>IF(A84="","",IF(D84="despesa",F84/100,0))</x:f>
      </x:c>
      <x:c r="J84" s="14" t="str">
        <x:f>IF(A84="","",IF(D84="caucao_recebida",F84/100,IF(D84="caucao_devolvida",-F84/100,0)))</x:f>
      </x:c>
      <x:c r="K84" s="9" t="str">
        <x:f>IF(COUNTA(A84:G84)=0,"",IF(OR(A84="",COUNTIFS($A$7:$A$106,A84)&lt;&gt;1,COUNTIFS('Locacoes'!$A$7:$A$106,B84)&lt;&gt;1,NOT(ISNUMBER(C84)),NOT(ISNUMBER(F84)),F84&lt;0,F84&lt;&gt;INT(F84),AND(D84&lt;&gt;"recebimento",D84&lt;&gt;"estorno",D84&lt;&gt;"despesa",D84&lt;&gt;"caucao_recebida",D84&lt;&gt;"caucao_devolvida")),"REVISAR lançamento","OK"))</x:f>
      </x:c>
      <x:c r="M84" s="1" t="str">
        <x:f>IF('Locacoes'!A84="","",'Locacoes'!A84)</x:f>
      </x:c>
      <x:c r="N84" s="18" t="str">
        <x:f>IF(M84="","",IF(OR('Locacoes'!G84&lt;&gt;"OK",COUNTIFS('Itens'!$B$7:$B$106,M84,'Itens'!$J$7:$J$106,"REVISAR item")&gt;0),"n.a.",IF(OR('Locacoes'!E84="cancelled",'Locacoes'!E84="draft"),0,SUMIFS('Itens'!$L$7:$L$106,'Itens'!$B$7:$B$106,M84)/100)))</x:f>
      </x:c>
      <x:c r="O84" s="18" t="str">
        <x:f>IF(M84="","",IF(COUNTIFS($B$7:$B$106,M84,$K$7:$K$106,"REVISAR lançamento")&gt;0,"n.a.",SUMIFS($H$7:$H$106,$B$7:$B$106,M84)))</x:f>
      </x:c>
      <x:c r="P84" s="18" t="str">
        <x:f>IF(M84="","",IF(COUNT(N84:O84)&lt;&gt;2,"n.a.",N84-O84))</x:f>
      </x:c>
      <x:c r="Q84" s="18" t="str">
        <x:f>IF(M84="","",SUMIFS($J$7:$J$106,$B$7:$B$106,M84))</x:f>
      </x:c>
      <x:c r="R84" s="18" t="str">
        <x:f>IF(M84="","",SUMIFS($I$7:$I$106,$B$7:$B$106,M84))</x:f>
      </x:c>
      <x:c r="S84" s="1" t="str">
        <x:f>IF(M84="","",IF(OR(NOT(ISNUMBER(P84)),COUNTIFS($B$7:$B$106,M84,$K$7:$K$106,"REVISAR lançamento")&gt;0),"Revisar dados",IF(P84&lt;0,"Crédito do cliente",IF('Locacoes'!E84="draft","Orçamento",IF('Locacoes'!E84="cancelled","Cancelado",IF(P84=0,"Quitado","Saldo pendente"))))))</x:f>
      </x:c>
    </x:row>
    <x:row r="85" ht="23" customHeight="1">
      <x:c r="A85" s="10"/>
      <x:c r="B85" s="10"/>
      <x:c r="C85" s="13"/>
      <x:c r="D85" s="10"/>
      <x:c r="E85" s="10"/>
      <x:c r="F85" s="10"/>
      <x:c r="G85" s="10"/>
      <x:c r="H85" s="14" t="str">
        <x:f>IF(A85="","",IF(D85="recebimento",F85/100,IF(D85="estorno",-F85/100,0)))</x:f>
      </x:c>
      <x:c r="I85" s="14" t="str">
        <x:f>IF(A85="","",IF(D85="despesa",F85/100,0))</x:f>
      </x:c>
      <x:c r="J85" s="14" t="str">
        <x:f>IF(A85="","",IF(D85="caucao_recebida",F85/100,IF(D85="caucao_devolvida",-F85/100,0)))</x:f>
      </x:c>
      <x:c r="K85" s="9" t="str">
        <x:f>IF(COUNTA(A85:G85)=0,"",IF(OR(A85="",COUNTIFS($A$7:$A$106,A85)&lt;&gt;1,COUNTIFS('Locacoes'!$A$7:$A$106,B85)&lt;&gt;1,NOT(ISNUMBER(C85)),NOT(ISNUMBER(F85)),F85&lt;0,F85&lt;&gt;INT(F85),AND(D85&lt;&gt;"recebimento",D85&lt;&gt;"estorno",D85&lt;&gt;"despesa",D85&lt;&gt;"caucao_recebida",D85&lt;&gt;"caucao_devolvida")),"REVISAR lançamento","OK"))</x:f>
      </x:c>
      <x:c r="M85" s="1" t="str">
        <x:f>IF('Locacoes'!A85="","",'Locacoes'!A85)</x:f>
      </x:c>
      <x:c r="N85" s="18" t="str">
        <x:f>IF(M85="","",IF(OR('Locacoes'!G85&lt;&gt;"OK",COUNTIFS('Itens'!$B$7:$B$106,M85,'Itens'!$J$7:$J$106,"REVISAR item")&gt;0),"n.a.",IF(OR('Locacoes'!E85="cancelled",'Locacoes'!E85="draft"),0,SUMIFS('Itens'!$L$7:$L$106,'Itens'!$B$7:$B$106,M85)/100)))</x:f>
      </x:c>
      <x:c r="O85" s="18" t="str">
        <x:f>IF(M85="","",IF(COUNTIFS($B$7:$B$106,M85,$K$7:$K$106,"REVISAR lançamento")&gt;0,"n.a.",SUMIFS($H$7:$H$106,$B$7:$B$106,M85)))</x:f>
      </x:c>
      <x:c r="P85" s="18" t="str">
        <x:f>IF(M85="","",IF(COUNT(N85:O85)&lt;&gt;2,"n.a.",N85-O85))</x:f>
      </x:c>
      <x:c r="Q85" s="18" t="str">
        <x:f>IF(M85="","",SUMIFS($J$7:$J$106,$B$7:$B$106,M85))</x:f>
      </x:c>
      <x:c r="R85" s="18" t="str">
        <x:f>IF(M85="","",SUMIFS($I$7:$I$106,$B$7:$B$106,M85))</x:f>
      </x:c>
      <x:c r="S85" s="1" t="str">
        <x:f>IF(M85="","",IF(OR(NOT(ISNUMBER(P85)),COUNTIFS($B$7:$B$106,M85,$K$7:$K$106,"REVISAR lançamento")&gt;0),"Revisar dados",IF(P85&lt;0,"Crédito do cliente",IF('Locacoes'!E85="draft","Orçamento",IF('Locacoes'!E85="cancelled","Cancelado",IF(P85=0,"Quitado","Saldo pendente"))))))</x:f>
      </x:c>
    </x:row>
    <x:row r="86" ht="23" customHeight="1">
      <x:c r="A86" s="10"/>
      <x:c r="B86" s="10"/>
      <x:c r="C86" s="13"/>
      <x:c r="D86" s="10"/>
      <x:c r="E86" s="10"/>
      <x:c r="F86" s="10"/>
      <x:c r="G86" s="10"/>
      <x:c r="H86" s="14" t="str">
        <x:f>IF(A86="","",IF(D86="recebimento",F86/100,IF(D86="estorno",-F86/100,0)))</x:f>
      </x:c>
      <x:c r="I86" s="14" t="str">
        <x:f>IF(A86="","",IF(D86="despesa",F86/100,0))</x:f>
      </x:c>
      <x:c r="J86" s="14" t="str">
        <x:f>IF(A86="","",IF(D86="caucao_recebida",F86/100,IF(D86="caucao_devolvida",-F86/100,0)))</x:f>
      </x:c>
      <x:c r="K86" s="9" t="str">
        <x:f>IF(COUNTA(A86:G86)=0,"",IF(OR(A86="",COUNTIFS($A$7:$A$106,A86)&lt;&gt;1,COUNTIFS('Locacoes'!$A$7:$A$106,B86)&lt;&gt;1,NOT(ISNUMBER(C86)),NOT(ISNUMBER(F86)),F86&lt;0,F86&lt;&gt;INT(F86),AND(D86&lt;&gt;"recebimento",D86&lt;&gt;"estorno",D86&lt;&gt;"despesa",D86&lt;&gt;"caucao_recebida",D86&lt;&gt;"caucao_devolvida")),"REVISAR lançamento","OK"))</x:f>
      </x:c>
      <x:c r="M86" s="1" t="str">
        <x:f>IF('Locacoes'!A86="","",'Locacoes'!A86)</x:f>
      </x:c>
      <x:c r="N86" s="18" t="str">
        <x:f>IF(M86="","",IF(OR('Locacoes'!G86&lt;&gt;"OK",COUNTIFS('Itens'!$B$7:$B$106,M86,'Itens'!$J$7:$J$106,"REVISAR item")&gt;0),"n.a.",IF(OR('Locacoes'!E86="cancelled",'Locacoes'!E86="draft"),0,SUMIFS('Itens'!$L$7:$L$106,'Itens'!$B$7:$B$106,M86)/100)))</x:f>
      </x:c>
      <x:c r="O86" s="18" t="str">
        <x:f>IF(M86="","",IF(COUNTIFS($B$7:$B$106,M86,$K$7:$K$106,"REVISAR lançamento")&gt;0,"n.a.",SUMIFS($H$7:$H$106,$B$7:$B$106,M86)))</x:f>
      </x:c>
      <x:c r="P86" s="18" t="str">
        <x:f>IF(M86="","",IF(COUNT(N86:O86)&lt;&gt;2,"n.a.",N86-O86))</x:f>
      </x:c>
      <x:c r="Q86" s="18" t="str">
        <x:f>IF(M86="","",SUMIFS($J$7:$J$106,$B$7:$B$106,M86))</x:f>
      </x:c>
      <x:c r="R86" s="18" t="str">
        <x:f>IF(M86="","",SUMIFS($I$7:$I$106,$B$7:$B$106,M86))</x:f>
      </x:c>
      <x:c r="S86" s="1" t="str">
        <x:f>IF(M86="","",IF(OR(NOT(ISNUMBER(P86)),COUNTIFS($B$7:$B$106,M86,$K$7:$K$106,"REVISAR lançamento")&gt;0),"Revisar dados",IF(P86&lt;0,"Crédito do cliente",IF('Locacoes'!E86="draft","Orçamento",IF('Locacoes'!E86="cancelled","Cancelado",IF(P86=0,"Quitado","Saldo pendente"))))))</x:f>
      </x:c>
    </x:row>
    <x:row r="87" ht="23" customHeight="1">
      <x:c r="A87" s="10"/>
      <x:c r="B87" s="10"/>
      <x:c r="C87" s="13"/>
      <x:c r="D87" s="10"/>
      <x:c r="E87" s="10"/>
      <x:c r="F87" s="10"/>
      <x:c r="G87" s="10"/>
      <x:c r="H87" s="14" t="str">
        <x:f>IF(A87="","",IF(D87="recebimento",F87/100,IF(D87="estorno",-F87/100,0)))</x:f>
      </x:c>
      <x:c r="I87" s="14" t="str">
        <x:f>IF(A87="","",IF(D87="despesa",F87/100,0))</x:f>
      </x:c>
      <x:c r="J87" s="14" t="str">
        <x:f>IF(A87="","",IF(D87="caucao_recebida",F87/100,IF(D87="caucao_devolvida",-F87/100,0)))</x:f>
      </x:c>
      <x:c r="K87" s="9" t="str">
        <x:f>IF(COUNTA(A87:G87)=0,"",IF(OR(A87="",COUNTIFS($A$7:$A$106,A87)&lt;&gt;1,COUNTIFS('Locacoes'!$A$7:$A$106,B87)&lt;&gt;1,NOT(ISNUMBER(C87)),NOT(ISNUMBER(F87)),F87&lt;0,F87&lt;&gt;INT(F87),AND(D87&lt;&gt;"recebimento",D87&lt;&gt;"estorno",D87&lt;&gt;"despesa",D87&lt;&gt;"caucao_recebida",D87&lt;&gt;"caucao_devolvida")),"REVISAR lançamento","OK"))</x:f>
      </x:c>
      <x:c r="M87" s="1" t="str">
        <x:f>IF('Locacoes'!A87="","",'Locacoes'!A87)</x:f>
      </x:c>
      <x:c r="N87" s="18" t="str">
        <x:f>IF(M87="","",IF(OR('Locacoes'!G87&lt;&gt;"OK",COUNTIFS('Itens'!$B$7:$B$106,M87,'Itens'!$J$7:$J$106,"REVISAR item")&gt;0),"n.a.",IF(OR('Locacoes'!E87="cancelled",'Locacoes'!E87="draft"),0,SUMIFS('Itens'!$L$7:$L$106,'Itens'!$B$7:$B$106,M87)/100)))</x:f>
      </x:c>
      <x:c r="O87" s="18" t="str">
        <x:f>IF(M87="","",IF(COUNTIFS($B$7:$B$106,M87,$K$7:$K$106,"REVISAR lançamento")&gt;0,"n.a.",SUMIFS($H$7:$H$106,$B$7:$B$106,M87)))</x:f>
      </x:c>
      <x:c r="P87" s="18" t="str">
        <x:f>IF(M87="","",IF(COUNT(N87:O87)&lt;&gt;2,"n.a.",N87-O87))</x:f>
      </x:c>
      <x:c r="Q87" s="18" t="str">
        <x:f>IF(M87="","",SUMIFS($J$7:$J$106,$B$7:$B$106,M87))</x:f>
      </x:c>
      <x:c r="R87" s="18" t="str">
        <x:f>IF(M87="","",SUMIFS($I$7:$I$106,$B$7:$B$106,M87))</x:f>
      </x:c>
      <x:c r="S87" s="1" t="str">
        <x:f>IF(M87="","",IF(OR(NOT(ISNUMBER(P87)),COUNTIFS($B$7:$B$106,M87,$K$7:$K$106,"REVISAR lançamento")&gt;0),"Revisar dados",IF(P87&lt;0,"Crédito do cliente",IF('Locacoes'!E87="draft","Orçamento",IF('Locacoes'!E87="cancelled","Cancelado",IF(P87=0,"Quitado","Saldo pendente"))))))</x:f>
      </x:c>
    </x:row>
    <x:row r="88" ht="23" customHeight="1">
      <x:c r="A88" s="10"/>
      <x:c r="B88" s="10"/>
      <x:c r="C88" s="13"/>
      <x:c r="D88" s="10"/>
      <x:c r="E88" s="10"/>
      <x:c r="F88" s="10"/>
      <x:c r="G88" s="10"/>
      <x:c r="H88" s="14" t="str">
        <x:f>IF(A88="","",IF(D88="recebimento",F88/100,IF(D88="estorno",-F88/100,0)))</x:f>
      </x:c>
      <x:c r="I88" s="14" t="str">
        <x:f>IF(A88="","",IF(D88="despesa",F88/100,0))</x:f>
      </x:c>
      <x:c r="J88" s="14" t="str">
        <x:f>IF(A88="","",IF(D88="caucao_recebida",F88/100,IF(D88="caucao_devolvida",-F88/100,0)))</x:f>
      </x:c>
      <x:c r="K88" s="9" t="str">
        <x:f>IF(COUNTA(A88:G88)=0,"",IF(OR(A88="",COUNTIFS($A$7:$A$106,A88)&lt;&gt;1,COUNTIFS('Locacoes'!$A$7:$A$106,B88)&lt;&gt;1,NOT(ISNUMBER(C88)),NOT(ISNUMBER(F88)),F88&lt;0,F88&lt;&gt;INT(F88),AND(D88&lt;&gt;"recebimento",D88&lt;&gt;"estorno",D88&lt;&gt;"despesa",D88&lt;&gt;"caucao_recebida",D88&lt;&gt;"caucao_devolvida")),"REVISAR lançamento","OK"))</x:f>
      </x:c>
      <x:c r="M88" s="1" t="str">
        <x:f>IF('Locacoes'!A88="","",'Locacoes'!A88)</x:f>
      </x:c>
      <x:c r="N88" s="18" t="str">
        <x:f>IF(M88="","",IF(OR('Locacoes'!G88&lt;&gt;"OK",COUNTIFS('Itens'!$B$7:$B$106,M88,'Itens'!$J$7:$J$106,"REVISAR item")&gt;0),"n.a.",IF(OR('Locacoes'!E88="cancelled",'Locacoes'!E88="draft"),0,SUMIFS('Itens'!$L$7:$L$106,'Itens'!$B$7:$B$106,M88)/100)))</x:f>
      </x:c>
      <x:c r="O88" s="18" t="str">
        <x:f>IF(M88="","",IF(COUNTIFS($B$7:$B$106,M88,$K$7:$K$106,"REVISAR lançamento")&gt;0,"n.a.",SUMIFS($H$7:$H$106,$B$7:$B$106,M88)))</x:f>
      </x:c>
      <x:c r="P88" s="18" t="str">
        <x:f>IF(M88="","",IF(COUNT(N88:O88)&lt;&gt;2,"n.a.",N88-O88))</x:f>
      </x:c>
      <x:c r="Q88" s="18" t="str">
        <x:f>IF(M88="","",SUMIFS($J$7:$J$106,$B$7:$B$106,M88))</x:f>
      </x:c>
      <x:c r="R88" s="18" t="str">
        <x:f>IF(M88="","",SUMIFS($I$7:$I$106,$B$7:$B$106,M88))</x:f>
      </x:c>
      <x:c r="S88" s="1" t="str">
        <x:f>IF(M88="","",IF(OR(NOT(ISNUMBER(P88)),COUNTIFS($B$7:$B$106,M88,$K$7:$K$106,"REVISAR lançamento")&gt;0),"Revisar dados",IF(P88&lt;0,"Crédito do cliente",IF('Locacoes'!E88="draft","Orçamento",IF('Locacoes'!E88="cancelled","Cancelado",IF(P88=0,"Quitado","Saldo pendente"))))))</x:f>
      </x:c>
    </x:row>
    <x:row r="89" ht="23" customHeight="1">
      <x:c r="A89" s="10"/>
      <x:c r="B89" s="10"/>
      <x:c r="C89" s="13"/>
      <x:c r="D89" s="10"/>
      <x:c r="E89" s="10"/>
      <x:c r="F89" s="10"/>
      <x:c r="G89" s="10"/>
      <x:c r="H89" s="14" t="str">
        <x:f>IF(A89="","",IF(D89="recebimento",F89/100,IF(D89="estorno",-F89/100,0)))</x:f>
      </x:c>
      <x:c r="I89" s="14" t="str">
        <x:f>IF(A89="","",IF(D89="despesa",F89/100,0))</x:f>
      </x:c>
      <x:c r="J89" s="14" t="str">
        <x:f>IF(A89="","",IF(D89="caucao_recebida",F89/100,IF(D89="caucao_devolvida",-F89/100,0)))</x:f>
      </x:c>
      <x:c r="K89" s="9" t="str">
        <x:f>IF(COUNTA(A89:G89)=0,"",IF(OR(A89="",COUNTIFS($A$7:$A$106,A89)&lt;&gt;1,COUNTIFS('Locacoes'!$A$7:$A$106,B89)&lt;&gt;1,NOT(ISNUMBER(C89)),NOT(ISNUMBER(F89)),F89&lt;0,F89&lt;&gt;INT(F89),AND(D89&lt;&gt;"recebimento",D89&lt;&gt;"estorno",D89&lt;&gt;"despesa",D89&lt;&gt;"caucao_recebida",D89&lt;&gt;"caucao_devolvida")),"REVISAR lançamento","OK"))</x:f>
      </x:c>
      <x:c r="M89" s="1" t="str">
        <x:f>IF('Locacoes'!A89="","",'Locacoes'!A89)</x:f>
      </x:c>
      <x:c r="N89" s="18" t="str">
        <x:f>IF(M89="","",IF(OR('Locacoes'!G89&lt;&gt;"OK",COUNTIFS('Itens'!$B$7:$B$106,M89,'Itens'!$J$7:$J$106,"REVISAR item")&gt;0),"n.a.",IF(OR('Locacoes'!E89="cancelled",'Locacoes'!E89="draft"),0,SUMIFS('Itens'!$L$7:$L$106,'Itens'!$B$7:$B$106,M89)/100)))</x:f>
      </x:c>
      <x:c r="O89" s="18" t="str">
        <x:f>IF(M89="","",IF(COUNTIFS($B$7:$B$106,M89,$K$7:$K$106,"REVISAR lançamento")&gt;0,"n.a.",SUMIFS($H$7:$H$106,$B$7:$B$106,M89)))</x:f>
      </x:c>
      <x:c r="P89" s="18" t="str">
        <x:f>IF(M89="","",IF(COUNT(N89:O89)&lt;&gt;2,"n.a.",N89-O89))</x:f>
      </x:c>
      <x:c r="Q89" s="18" t="str">
        <x:f>IF(M89="","",SUMIFS($J$7:$J$106,$B$7:$B$106,M89))</x:f>
      </x:c>
      <x:c r="R89" s="18" t="str">
        <x:f>IF(M89="","",SUMIFS($I$7:$I$106,$B$7:$B$106,M89))</x:f>
      </x:c>
      <x:c r="S89" s="1" t="str">
        <x:f>IF(M89="","",IF(OR(NOT(ISNUMBER(P89)),COUNTIFS($B$7:$B$106,M89,$K$7:$K$106,"REVISAR lançamento")&gt;0),"Revisar dados",IF(P89&lt;0,"Crédito do cliente",IF('Locacoes'!E89="draft","Orçamento",IF('Locacoes'!E89="cancelled","Cancelado",IF(P89=0,"Quitado","Saldo pendente"))))))</x:f>
      </x:c>
    </x:row>
    <x:row r="90" ht="23" customHeight="1">
      <x:c r="A90" s="10"/>
      <x:c r="B90" s="10"/>
      <x:c r="C90" s="13"/>
      <x:c r="D90" s="10"/>
      <x:c r="E90" s="10"/>
      <x:c r="F90" s="10"/>
      <x:c r="G90" s="10"/>
      <x:c r="H90" s="14" t="str">
        <x:f>IF(A90="","",IF(D90="recebimento",F90/100,IF(D90="estorno",-F90/100,0)))</x:f>
      </x:c>
      <x:c r="I90" s="14" t="str">
        <x:f>IF(A90="","",IF(D90="despesa",F90/100,0))</x:f>
      </x:c>
      <x:c r="J90" s="14" t="str">
        <x:f>IF(A90="","",IF(D90="caucao_recebida",F90/100,IF(D90="caucao_devolvida",-F90/100,0)))</x:f>
      </x:c>
      <x:c r="K90" s="9" t="str">
        <x:f>IF(COUNTA(A90:G90)=0,"",IF(OR(A90="",COUNTIFS($A$7:$A$106,A90)&lt;&gt;1,COUNTIFS('Locacoes'!$A$7:$A$106,B90)&lt;&gt;1,NOT(ISNUMBER(C90)),NOT(ISNUMBER(F90)),F90&lt;0,F90&lt;&gt;INT(F90),AND(D90&lt;&gt;"recebimento",D90&lt;&gt;"estorno",D90&lt;&gt;"despesa",D90&lt;&gt;"caucao_recebida",D90&lt;&gt;"caucao_devolvida")),"REVISAR lançamento","OK"))</x:f>
      </x:c>
      <x:c r="M90" s="1" t="str">
        <x:f>IF('Locacoes'!A90="","",'Locacoes'!A90)</x:f>
      </x:c>
      <x:c r="N90" s="18" t="str">
        <x:f>IF(M90="","",IF(OR('Locacoes'!G90&lt;&gt;"OK",COUNTIFS('Itens'!$B$7:$B$106,M90,'Itens'!$J$7:$J$106,"REVISAR item")&gt;0),"n.a.",IF(OR('Locacoes'!E90="cancelled",'Locacoes'!E90="draft"),0,SUMIFS('Itens'!$L$7:$L$106,'Itens'!$B$7:$B$106,M90)/100)))</x:f>
      </x:c>
      <x:c r="O90" s="18" t="str">
        <x:f>IF(M90="","",IF(COUNTIFS($B$7:$B$106,M90,$K$7:$K$106,"REVISAR lançamento")&gt;0,"n.a.",SUMIFS($H$7:$H$106,$B$7:$B$106,M90)))</x:f>
      </x:c>
      <x:c r="P90" s="18" t="str">
        <x:f>IF(M90="","",IF(COUNT(N90:O90)&lt;&gt;2,"n.a.",N90-O90))</x:f>
      </x:c>
      <x:c r="Q90" s="18" t="str">
        <x:f>IF(M90="","",SUMIFS($J$7:$J$106,$B$7:$B$106,M90))</x:f>
      </x:c>
      <x:c r="R90" s="18" t="str">
        <x:f>IF(M90="","",SUMIFS($I$7:$I$106,$B$7:$B$106,M90))</x:f>
      </x:c>
      <x:c r="S90" s="1" t="str">
        <x:f>IF(M90="","",IF(OR(NOT(ISNUMBER(P90)),COUNTIFS($B$7:$B$106,M90,$K$7:$K$106,"REVISAR lançamento")&gt;0),"Revisar dados",IF(P90&lt;0,"Crédito do cliente",IF('Locacoes'!E90="draft","Orçamento",IF('Locacoes'!E90="cancelled","Cancelado",IF(P90=0,"Quitado","Saldo pendente"))))))</x:f>
      </x:c>
    </x:row>
    <x:row r="91" ht="23" customHeight="1">
      <x:c r="A91" s="10"/>
      <x:c r="B91" s="10"/>
      <x:c r="C91" s="13"/>
      <x:c r="D91" s="10"/>
      <x:c r="E91" s="10"/>
      <x:c r="F91" s="10"/>
      <x:c r="G91" s="10"/>
      <x:c r="H91" s="14" t="str">
        <x:f>IF(A91="","",IF(D91="recebimento",F91/100,IF(D91="estorno",-F91/100,0)))</x:f>
      </x:c>
      <x:c r="I91" s="14" t="str">
        <x:f>IF(A91="","",IF(D91="despesa",F91/100,0))</x:f>
      </x:c>
      <x:c r="J91" s="14" t="str">
        <x:f>IF(A91="","",IF(D91="caucao_recebida",F91/100,IF(D91="caucao_devolvida",-F91/100,0)))</x:f>
      </x:c>
      <x:c r="K91" s="9" t="str">
        <x:f>IF(COUNTA(A91:G91)=0,"",IF(OR(A91="",COUNTIFS($A$7:$A$106,A91)&lt;&gt;1,COUNTIFS('Locacoes'!$A$7:$A$106,B91)&lt;&gt;1,NOT(ISNUMBER(C91)),NOT(ISNUMBER(F91)),F91&lt;0,F91&lt;&gt;INT(F91),AND(D91&lt;&gt;"recebimento",D91&lt;&gt;"estorno",D91&lt;&gt;"despesa",D91&lt;&gt;"caucao_recebida",D91&lt;&gt;"caucao_devolvida")),"REVISAR lançamento","OK"))</x:f>
      </x:c>
      <x:c r="M91" s="1" t="str">
        <x:f>IF('Locacoes'!A91="","",'Locacoes'!A91)</x:f>
      </x:c>
      <x:c r="N91" s="18" t="str">
        <x:f>IF(M91="","",IF(OR('Locacoes'!G91&lt;&gt;"OK",COUNTIFS('Itens'!$B$7:$B$106,M91,'Itens'!$J$7:$J$106,"REVISAR item")&gt;0),"n.a.",IF(OR('Locacoes'!E91="cancelled",'Locacoes'!E91="draft"),0,SUMIFS('Itens'!$L$7:$L$106,'Itens'!$B$7:$B$106,M91)/100)))</x:f>
      </x:c>
      <x:c r="O91" s="18" t="str">
        <x:f>IF(M91="","",IF(COUNTIFS($B$7:$B$106,M91,$K$7:$K$106,"REVISAR lançamento")&gt;0,"n.a.",SUMIFS($H$7:$H$106,$B$7:$B$106,M91)))</x:f>
      </x:c>
      <x:c r="P91" s="18" t="str">
        <x:f>IF(M91="","",IF(COUNT(N91:O91)&lt;&gt;2,"n.a.",N91-O91))</x:f>
      </x:c>
      <x:c r="Q91" s="18" t="str">
        <x:f>IF(M91="","",SUMIFS($J$7:$J$106,$B$7:$B$106,M91))</x:f>
      </x:c>
      <x:c r="R91" s="18" t="str">
        <x:f>IF(M91="","",SUMIFS($I$7:$I$106,$B$7:$B$106,M91))</x:f>
      </x:c>
      <x:c r="S91" s="1" t="str">
        <x:f>IF(M91="","",IF(OR(NOT(ISNUMBER(P91)),COUNTIFS($B$7:$B$106,M91,$K$7:$K$106,"REVISAR lançamento")&gt;0),"Revisar dados",IF(P91&lt;0,"Crédito do cliente",IF('Locacoes'!E91="draft","Orçamento",IF('Locacoes'!E91="cancelled","Cancelado",IF(P91=0,"Quitado","Saldo pendente"))))))</x:f>
      </x:c>
    </x:row>
    <x:row r="92" ht="23" customHeight="1">
      <x:c r="A92" s="10"/>
      <x:c r="B92" s="10"/>
      <x:c r="C92" s="13"/>
      <x:c r="D92" s="10"/>
      <x:c r="E92" s="10"/>
      <x:c r="F92" s="10"/>
      <x:c r="G92" s="10"/>
      <x:c r="H92" s="14" t="str">
        <x:f>IF(A92="","",IF(D92="recebimento",F92/100,IF(D92="estorno",-F92/100,0)))</x:f>
      </x:c>
      <x:c r="I92" s="14" t="str">
        <x:f>IF(A92="","",IF(D92="despesa",F92/100,0))</x:f>
      </x:c>
      <x:c r="J92" s="14" t="str">
        <x:f>IF(A92="","",IF(D92="caucao_recebida",F92/100,IF(D92="caucao_devolvida",-F92/100,0)))</x:f>
      </x:c>
      <x:c r="K92" s="9" t="str">
        <x:f>IF(COUNTA(A92:G92)=0,"",IF(OR(A92="",COUNTIFS($A$7:$A$106,A92)&lt;&gt;1,COUNTIFS('Locacoes'!$A$7:$A$106,B92)&lt;&gt;1,NOT(ISNUMBER(C92)),NOT(ISNUMBER(F92)),F92&lt;0,F92&lt;&gt;INT(F92),AND(D92&lt;&gt;"recebimento",D92&lt;&gt;"estorno",D92&lt;&gt;"despesa",D92&lt;&gt;"caucao_recebida",D92&lt;&gt;"caucao_devolvida")),"REVISAR lançamento","OK"))</x:f>
      </x:c>
      <x:c r="M92" s="1" t="str">
        <x:f>IF('Locacoes'!A92="","",'Locacoes'!A92)</x:f>
      </x:c>
      <x:c r="N92" s="18" t="str">
        <x:f>IF(M92="","",IF(OR('Locacoes'!G92&lt;&gt;"OK",COUNTIFS('Itens'!$B$7:$B$106,M92,'Itens'!$J$7:$J$106,"REVISAR item")&gt;0),"n.a.",IF(OR('Locacoes'!E92="cancelled",'Locacoes'!E92="draft"),0,SUMIFS('Itens'!$L$7:$L$106,'Itens'!$B$7:$B$106,M92)/100)))</x:f>
      </x:c>
      <x:c r="O92" s="18" t="str">
        <x:f>IF(M92="","",IF(COUNTIFS($B$7:$B$106,M92,$K$7:$K$106,"REVISAR lançamento")&gt;0,"n.a.",SUMIFS($H$7:$H$106,$B$7:$B$106,M92)))</x:f>
      </x:c>
      <x:c r="P92" s="18" t="str">
        <x:f>IF(M92="","",IF(COUNT(N92:O92)&lt;&gt;2,"n.a.",N92-O92))</x:f>
      </x:c>
      <x:c r="Q92" s="18" t="str">
        <x:f>IF(M92="","",SUMIFS($J$7:$J$106,$B$7:$B$106,M92))</x:f>
      </x:c>
      <x:c r="R92" s="18" t="str">
        <x:f>IF(M92="","",SUMIFS($I$7:$I$106,$B$7:$B$106,M92))</x:f>
      </x:c>
      <x:c r="S92" s="1" t="str">
        <x:f>IF(M92="","",IF(OR(NOT(ISNUMBER(P92)),COUNTIFS($B$7:$B$106,M92,$K$7:$K$106,"REVISAR lançamento")&gt;0),"Revisar dados",IF(P92&lt;0,"Crédito do cliente",IF('Locacoes'!E92="draft","Orçamento",IF('Locacoes'!E92="cancelled","Cancelado",IF(P92=0,"Quitado","Saldo pendente"))))))</x:f>
      </x:c>
    </x:row>
    <x:row r="93" ht="23" customHeight="1">
      <x:c r="A93" s="10"/>
      <x:c r="B93" s="10"/>
      <x:c r="C93" s="13"/>
      <x:c r="D93" s="10"/>
      <x:c r="E93" s="10"/>
      <x:c r="F93" s="10"/>
      <x:c r="G93" s="10"/>
      <x:c r="H93" s="14" t="str">
        <x:f>IF(A93="","",IF(D93="recebimento",F93/100,IF(D93="estorno",-F93/100,0)))</x:f>
      </x:c>
      <x:c r="I93" s="14" t="str">
        <x:f>IF(A93="","",IF(D93="despesa",F93/100,0))</x:f>
      </x:c>
      <x:c r="J93" s="14" t="str">
        <x:f>IF(A93="","",IF(D93="caucao_recebida",F93/100,IF(D93="caucao_devolvida",-F93/100,0)))</x:f>
      </x:c>
      <x:c r="K93" s="9" t="str">
        <x:f>IF(COUNTA(A93:G93)=0,"",IF(OR(A93="",COUNTIFS($A$7:$A$106,A93)&lt;&gt;1,COUNTIFS('Locacoes'!$A$7:$A$106,B93)&lt;&gt;1,NOT(ISNUMBER(C93)),NOT(ISNUMBER(F93)),F93&lt;0,F93&lt;&gt;INT(F93),AND(D93&lt;&gt;"recebimento",D93&lt;&gt;"estorno",D93&lt;&gt;"despesa",D93&lt;&gt;"caucao_recebida",D93&lt;&gt;"caucao_devolvida")),"REVISAR lançamento","OK"))</x:f>
      </x:c>
      <x:c r="M93" s="1" t="str">
        <x:f>IF('Locacoes'!A93="","",'Locacoes'!A93)</x:f>
      </x:c>
      <x:c r="N93" s="18" t="str">
        <x:f>IF(M93="","",IF(OR('Locacoes'!G93&lt;&gt;"OK",COUNTIFS('Itens'!$B$7:$B$106,M93,'Itens'!$J$7:$J$106,"REVISAR item")&gt;0),"n.a.",IF(OR('Locacoes'!E93="cancelled",'Locacoes'!E93="draft"),0,SUMIFS('Itens'!$L$7:$L$106,'Itens'!$B$7:$B$106,M93)/100)))</x:f>
      </x:c>
      <x:c r="O93" s="18" t="str">
        <x:f>IF(M93="","",IF(COUNTIFS($B$7:$B$106,M93,$K$7:$K$106,"REVISAR lançamento")&gt;0,"n.a.",SUMIFS($H$7:$H$106,$B$7:$B$106,M93)))</x:f>
      </x:c>
      <x:c r="P93" s="18" t="str">
        <x:f>IF(M93="","",IF(COUNT(N93:O93)&lt;&gt;2,"n.a.",N93-O93))</x:f>
      </x:c>
      <x:c r="Q93" s="18" t="str">
        <x:f>IF(M93="","",SUMIFS($J$7:$J$106,$B$7:$B$106,M93))</x:f>
      </x:c>
      <x:c r="R93" s="18" t="str">
        <x:f>IF(M93="","",SUMIFS($I$7:$I$106,$B$7:$B$106,M93))</x:f>
      </x:c>
      <x:c r="S93" s="1" t="str">
        <x:f>IF(M93="","",IF(OR(NOT(ISNUMBER(P93)),COUNTIFS($B$7:$B$106,M93,$K$7:$K$106,"REVISAR lançamento")&gt;0),"Revisar dados",IF(P93&lt;0,"Crédito do cliente",IF('Locacoes'!E93="draft","Orçamento",IF('Locacoes'!E93="cancelled","Cancelado",IF(P93=0,"Quitado","Saldo pendente"))))))</x:f>
      </x:c>
    </x:row>
    <x:row r="94" ht="23" customHeight="1">
      <x:c r="A94" s="10"/>
      <x:c r="B94" s="10"/>
      <x:c r="C94" s="13"/>
      <x:c r="D94" s="10"/>
      <x:c r="E94" s="10"/>
      <x:c r="F94" s="10"/>
      <x:c r="G94" s="10"/>
      <x:c r="H94" s="14" t="str">
        <x:f>IF(A94="","",IF(D94="recebimento",F94/100,IF(D94="estorno",-F94/100,0)))</x:f>
      </x:c>
      <x:c r="I94" s="14" t="str">
        <x:f>IF(A94="","",IF(D94="despesa",F94/100,0))</x:f>
      </x:c>
      <x:c r="J94" s="14" t="str">
        <x:f>IF(A94="","",IF(D94="caucao_recebida",F94/100,IF(D94="caucao_devolvida",-F94/100,0)))</x:f>
      </x:c>
      <x:c r="K94" s="9" t="str">
        <x:f>IF(COUNTA(A94:G94)=0,"",IF(OR(A94="",COUNTIFS($A$7:$A$106,A94)&lt;&gt;1,COUNTIFS('Locacoes'!$A$7:$A$106,B94)&lt;&gt;1,NOT(ISNUMBER(C94)),NOT(ISNUMBER(F94)),F94&lt;0,F94&lt;&gt;INT(F94),AND(D94&lt;&gt;"recebimento",D94&lt;&gt;"estorno",D94&lt;&gt;"despesa",D94&lt;&gt;"caucao_recebida",D94&lt;&gt;"caucao_devolvida")),"REVISAR lançamento","OK"))</x:f>
      </x:c>
      <x:c r="M94" s="1" t="str">
        <x:f>IF('Locacoes'!A94="","",'Locacoes'!A94)</x:f>
      </x:c>
      <x:c r="N94" s="18" t="str">
        <x:f>IF(M94="","",IF(OR('Locacoes'!G94&lt;&gt;"OK",COUNTIFS('Itens'!$B$7:$B$106,M94,'Itens'!$J$7:$J$106,"REVISAR item")&gt;0),"n.a.",IF(OR('Locacoes'!E94="cancelled",'Locacoes'!E94="draft"),0,SUMIFS('Itens'!$L$7:$L$106,'Itens'!$B$7:$B$106,M94)/100)))</x:f>
      </x:c>
      <x:c r="O94" s="18" t="str">
        <x:f>IF(M94="","",IF(COUNTIFS($B$7:$B$106,M94,$K$7:$K$106,"REVISAR lançamento")&gt;0,"n.a.",SUMIFS($H$7:$H$106,$B$7:$B$106,M94)))</x:f>
      </x:c>
      <x:c r="P94" s="18" t="str">
        <x:f>IF(M94="","",IF(COUNT(N94:O94)&lt;&gt;2,"n.a.",N94-O94))</x:f>
      </x:c>
      <x:c r="Q94" s="18" t="str">
        <x:f>IF(M94="","",SUMIFS($J$7:$J$106,$B$7:$B$106,M94))</x:f>
      </x:c>
      <x:c r="R94" s="18" t="str">
        <x:f>IF(M94="","",SUMIFS($I$7:$I$106,$B$7:$B$106,M94))</x:f>
      </x:c>
      <x:c r="S94" s="1" t="str">
        <x:f>IF(M94="","",IF(OR(NOT(ISNUMBER(P94)),COUNTIFS($B$7:$B$106,M94,$K$7:$K$106,"REVISAR lançamento")&gt;0),"Revisar dados",IF(P94&lt;0,"Crédito do cliente",IF('Locacoes'!E94="draft","Orçamento",IF('Locacoes'!E94="cancelled","Cancelado",IF(P94=0,"Quitado","Saldo pendente"))))))</x:f>
      </x:c>
    </x:row>
    <x:row r="95" ht="23" customHeight="1">
      <x:c r="A95" s="10"/>
      <x:c r="B95" s="10"/>
      <x:c r="C95" s="13"/>
      <x:c r="D95" s="10"/>
      <x:c r="E95" s="10"/>
      <x:c r="F95" s="10"/>
      <x:c r="G95" s="10"/>
      <x:c r="H95" s="14" t="str">
        <x:f>IF(A95="","",IF(D95="recebimento",F95/100,IF(D95="estorno",-F95/100,0)))</x:f>
      </x:c>
      <x:c r="I95" s="14" t="str">
        <x:f>IF(A95="","",IF(D95="despesa",F95/100,0))</x:f>
      </x:c>
      <x:c r="J95" s="14" t="str">
        <x:f>IF(A95="","",IF(D95="caucao_recebida",F95/100,IF(D95="caucao_devolvida",-F95/100,0)))</x:f>
      </x:c>
      <x:c r="K95" s="9" t="str">
        <x:f>IF(COUNTA(A95:G95)=0,"",IF(OR(A95="",COUNTIFS($A$7:$A$106,A95)&lt;&gt;1,COUNTIFS('Locacoes'!$A$7:$A$106,B95)&lt;&gt;1,NOT(ISNUMBER(C95)),NOT(ISNUMBER(F95)),F95&lt;0,F95&lt;&gt;INT(F95),AND(D95&lt;&gt;"recebimento",D95&lt;&gt;"estorno",D95&lt;&gt;"despesa",D95&lt;&gt;"caucao_recebida",D95&lt;&gt;"caucao_devolvida")),"REVISAR lançamento","OK"))</x:f>
      </x:c>
      <x:c r="M95" s="1" t="str">
        <x:f>IF('Locacoes'!A95="","",'Locacoes'!A95)</x:f>
      </x:c>
      <x:c r="N95" s="18" t="str">
        <x:f>IF(M95="","",IF(OR('Locacoes'!G95&lt;&gt;"OK",COUNTIFS('Itens'!$B$7:$B$106,M95,'Itens'!$J$7:$J$106,"REVISAR item")&gt;0),"n.a.",IF(OR('Locacoes'!E95="cancelled",'Locacoes'!E95="draft"),0,SUMIFS('Itens'!$L$7:$L$106,'Itens'!$B$7:$B$106,M95)/100)))</x:f>
      </x:c>
      <x:c r="O95" s="18" t="str">
        <x:f>IF(M95="","",IF(COUNTIFS($B$7:$B$106,M95,$K$7:$K$106,"REVISAR lançamento")&gt;0,"n.a.",SUMIFS($H$7:$H$106,$B$7:$B$106,M95)))</x:f>
      </x:c>
      <x:c r="P95" s="18" t="str">
        <x:f>IF(M95="","",IF(COUNT(N95:O95)&lt;&gt;2,"n.a.",N95-O95))</x:f>
      </x:c>
      <x:c r="Q95" s="18" t="str">
        <x:f>IF(M95="","",SUMIFS($J$7:$J$106,$B$7:$B$106,M95))</x:f>
      </x:c>
      <x:c r="R95" s="18" t="str">
        <x:f>IF(M95="","",SUMIFS($I$7:$I$106,$B$7:$B$106,M95))</x:f>
      </x:c>
      <x:c r="S95" s="1" t="str">
        <x:f>IF(M95="","",IF(OR(NOT(ISNUMBER(P95)),COUNTIFS($B$7:$B$106,M95,$K$7:$K$106,"REVISAR lançamento")&gt;0),"Revisar dados",IF(P95&lt;0,"Crédito do cliente",IF('Locacoes'!E95="draft","Orçamento",IF('Locacoes'!E95="cancelled","Cancelado",IF(P95=0,"Quitado","Saldo pendente"))))))</x:f>
      </x:c>
    </x:row>
    <x:row r="96" ht="23" customHeight="1">
      <x:c r="A96" s="10"/>
      <x:c r="B96" s="10"/>
      <x:c r="C96" s="13"/>
      <x:c r="D96" s="10"/>
      <x:c r="E96" s="10"/>
      <x:c r="F96" s="10"/>
      <x:c r="G96" s="10"/>
      <x:c r="H96" s="14" t="str">
        <x:f>IF(A96="","",IF(D96="recebimento",F96/100,IF(D96="estorno",-F96/100,0)))</x:f>
      </x:c>
      <x:c r="I96" s="14" t="str">
        <x:f>IF(A96="","",IF(D96="despesa",F96/100,0))</x:f>
      </x:c>
      <x:c r="J96" s="14" t="str">
        <x:f>IF(A96="","",IF(D96="caucao_recebida",F96/100,IF(D96="caucao_devolvida",-F96/100,0)))</x:f>
      </x:c>
      <x:c r="K96" s="9" t="str">
        <x:f>IF(COUNTA(A96:G96)=0,"",IF(OR(A96="",COUNTIFS($A$7:$A$106,A96)&lt;&gt;1,COUNTIFS('Locacoes'!$A$7:$A$106,B96)&lt;&gt;1,NOT(ISNUMBER(C96)),NOT(ISNUMBER(F96)),F96&lt;0,F96&lt;&gt;INT(F96),AND(D96&lt;&gt;"recebimento",D96&lt;&gt;"estorno",D96&lt;&gt;"despesa",D96&lt;&gt;"caucao_recebida",D96&lt;&gt;"caucao_devolvida")),"REVISAR lançamento","OK"))</x:f>
      </x:c>
      <x:c r="M96" s="1" t="str">
        <x:f>IF('Locacoes'!A96="","",'Locacoes'!A96)</x:f>
      </x:c>
      <x:c r="N96" s="18" t="str">
        <x:f>IF(M96="","",IF(OR('Locacoes'!G96&lt;&gt;"OK",COUNTIFS('Itens'!$B$7:$B$106,M96,'Itens'!$J$7:$J$106,"REVISAR item")&gt;0),"n.a.",IF(OR('Locacoes'!E96="cancelled",'Locacoes'!E96="draft"),0,SUMIFS('Itens'!$L$7:$L$106,'Itens'!$B$7:$B$106,M96)/100)))</x:f>
      </x:c>
      <x:c r="O96" s="18" t="str">
        <x:f>IF(M96="","",IF(COUNTIFS($B$7:$B$106,M96,$K$7:$K$106,"REVISAR lançamento")&gt;0,"n.a.",SUMIFS($H$7:$H$106,$B$7:$B$106,M96)))</x:f>
      </x:c>
      <x:c r="P96" s="18" t="str">
        <x:f>IF(M96="","",IF(COUNT(N96:O96)&lt;&gt;2,"n.a.",N96-O96))</x:f>
      </x:c>
      <x:c r="Q96" s="18" t="str">
        <x:f>IF(M96="","",SUMIFS($J$7:$J$106,$B$7:$B$106,M96))</x:f>
      </x:c>
      <x:c r="R96" s="18" t="str">
        <x:f>IF(M96="","",SUMIFS($I$7:$I$106,$B$7:$B$106,M96))</x:f>
      </x:c>
      <x:c r="S96" s="1" t="str">
        <x:f>IF(M96="","",IF(OR(NOT(ISNUMBER(P96)),COUNTIFS($B$7:$B$106,M96,$K$7:$K$106,"REVISAR lançamento")&gt;0),"Revisar dados",IF(P96&lt;0,"Crédito do cliente",IF('Locacoes'!E96="draft","Orçamento",IF('Locacoes'!E96="cancelled","Cancelado",IF(P96=0,"Quitado","Saldo pendente"))))))</x:f>
      </x:c>
    </x:row>
    <x:row r="97" ht="23" customHeight="1">
      <x:c r="A97" s="10"/>
      <x:c r="B97" s="10"/>
      <x:c r="C97" s="13"/>
      <x:c r="D97" s="10"/>
      <x:c r="E97" s="10"/>
      <x:c r="F97" s="10"/>
      <x:c r="G97" s="10"/>
      <x:c r="H97" s="14" t="str">
        <x:f>IF(A97="","",IF(D97="recebimento",F97/100,IF(D97="estorno",-F97/100,0)))</x:f>
      </x:c>
      <x:c r="I97" s="14" t="str">
        <x:f>IF(A97="","",IF(D97="despesa",F97/100,0))</x:f>
      </x:c>
      <x:c r="J97" s="14" t="str">
        <x:f>IF(A97="","",IF(D97="caucao_recebida",F97/100,IF(D97="caucao_devolvida",-F97/100,0)))</x:f>
      </x:c>
      <x:c r="K97" s="9" t="str">
        <x:f>IF(COUNTA(A97:G97)=0,"",IF(OR(A97="",COUNTIFS($A$7:$A$106,A97)&lt;&gt;1,COUNTIFS('Locacoes'!$A$7:$A$106,B97)&lt;&gt;1,NOT(ISNUMBER(C97)),NOT(ISNUMBER(F97)),F97&lt;0,F97&lt;&gt;INT(F97),AND(D97&lt;&gt;"recebimento",D97&lt;&gt;"estorno",D97&lt;&gt;"despesa",D97&lt;&gt;"caucao_recebida",D97&lt;&gt;"caucao_devolvida")),"REVISAR lançamento","OK"))</x:f>
      </x:c>
      <x:c r="M97" s="1" t="str">
        <x:f>IF('Locacoes'!A97="","",'Locacoes'!A97)</x:f>
      </x:c>
      <x:c r="N97" s="18" t="str">
        <x:f>IF(M97="","",IF(OR('Locacoes'!G97&lt;&gt;"OK",COUNTIFS('Itens'!$B$7:$B$106,M97,'Itens'!$J$7:$J$106,"REVISAR item")&gt;0),"n.a.",IF(OR('Locacoes'!E97="cancelled",'Locacoes'!E97="draft"),0,SUMIFS('Itens'!$L$7:$L$106,'Itens'!$B$7:$B$106,M97)/100)))</x:f>
      </x:c>
      <x:c r="O97" s="18" t="str">
        <x:f>IF(M97="","",IF(COUNTIFS($B$7:$B$106,M97,$K$7:$K$106,"REVISAR lançamento")&gt;0,"n.a.",SUMIFS($H$7:$H$106,$B$7:$B$106,M97)))</x:f>
      </x:c>
      <x:c r="P97" s="18" t="str">
        <x:f>IF(M97="","",IF(COUNT(N97:O97)&lt;&gt;2,"n.a.",N97-O97))</x:f>
      </x:c>
      <x:c r="Q97" s="18" t="str">
        <x:f>IF(M97="","",SUMIFS($J$7:$J$106,$B$7:$B$106,M97))</x:f>
      </x:c>
      <x:c r="R97" s="18" t="str">
        <x:f>IF(M97="","",SUMIFS($I$7:$I$106,$B$7:$B$106,M97))</x:f>
      </x:c>
      <x:c r="S97" s="1" t="str">
        <x:f>IF(M97="","",IF(OR(NOT(ISNUMBER(P97)),COUNTIFS($B$7:$B$106,M97,$K$7:$K$106,"REVISAR lançamento")&gt;0),"Revisar dados",IF(P97&lt;0,"Crédito do cliente",IF('Locacoes'!E97="draft","Orçamento",IF('Locacoes'!E97="cancelled","Cancelado",IF(P97=0,"Quitado","Saldo pendente"))))))</x:f>
      </x:c>
    </x:row>
    <x:row r="98" ht="23" customHeight="1">
      <x:c r="A98" s="10"/>
      <x:c r="B98" s="10"/>
      <x:c r="C98" s="13"/>
      <x:c r="D98" s="10"/>
      <x:c r="E98" s="10"/>
      <x:c r="F98" s="10"/>
      <x:c r="G98" s="10"/>
      <x:c r="H98" s="14" t="str">
        <x:f>IF(A98="","",IF(D98="recebimento",F98/100,IF(D98="estorno",-F98/100,0)))</x:f>
      </x:c>
      <x:c r="I98" s="14" t="str">
        <x:f>IF(A98="","",IF(D98="despesa",F98/100,0))</x:f>
      </x:c>
      <x:c r="J98" s="14" t="str">
        <x:f>IF(A98="","",IF(D98="caucao_recebida",F98/100,IF(D98="caucao_devolvida",-F98/100,0)))</x:f>
      </x:c>
      <x:c r="K98" s="9" t="str">
        <x:f>IF(COUNTA(A98:G98)=0,"",IF(OR(A98="",COUNTIFS($A$7:$A$106,A98)&lt;&gt;1,COUNTIFS('Locacoes'!$A$7:$A$106,B98)&lt;&gt;1,NOT(ISNUMBER(C98)),NOT(ISNUMBER(F98)),F98&lt;0,F98&lt;&gt;INT(F98),AND(D98&lt;&gt;"recebimento",D98&lt;&gt;"estorno",D98&lt;&gt;"despesa",D98&lt;&gt;"caucao_recebida",D98&lt;&gt;"caucao_devolvida")),"REVISAR lançamento","OK"))</x:f>
      </x:c>
      <x:c r="M98" s="1" t="str">
        <x:f>IF('Locacoes'!A98="","",'Locacoes'!A98)</x:f>
      </x:c>
      <x:c r="N98" s="18" t="str">
        <x:f>IF(M98="","",IF(OR('Locacoes'!G98&lt;&gt;"OK",COUNTIFS('Itens'!$B$7:$B$106,M98,'Itens'!$J$7:$J$106,"REVISAR item")&gt;0),"n.a.",IF(OR('Locacoes'!E98="cancelled",'Locacoes'!E98="draft"),0,SUMIFS('Itens'!$L$7:$L$106,'Itens'!$B$7:$B$106,M98)/100)))</x:f>
      </x:c>
      <x:c r="O98" s="18" t="str">
        <x:f>IF(M98="","",IF(COUNTIFS($B$7:$B$106,M98,$K$7:$K$106,"REVISAR lançamento")&gt;0,"n.a.",SUMIFS($H$7:$H$106,$B$7:$B$106,M98)))</x:f>
      </x:c>
      <x:c r="P98" s="18" t="str">
        <x:f>IF(M98="","",IF(COUNT(N98:O98)&lt;&gt;2,"n.a.",N98-O98))</x:f>
      </x:c>
      <x:c r="Q98" s="18" t="str">
        <x:f>IF(M98="","",SUMIFS($J$7:$J$106,$B$7:$B$106,M98))</x:f>
      </x:c>
      <x:c r="R98" s="18" t="str">
        <x:f>IF(M98="","",SUMIFS($I$7:$I$106,$B$7:$B$106,M98))</x:f>
      </x:c>
      <x:c r="S98" s="1" t="str">
        <x:f>IF(M98="","",IF(OR(NOT(ISNUMBER(P98)),COUNTIFS($B$7:$B$106,M98,$K$7:$K$106,"REVISAR lançamento")&gt;0),"Revisar dados",IF(P98&lt;0,"Crédito do cliente",IF('Locacoes'!E98="draft","Orçamento",IF('Locacoes'!E98="cancelled","Cancelado",IF(P98=0,"Quitado","Saldo pendente"))))))</x:f>
      </x:c>
    </x:row>
    <x:row r="99" ht="23" customHeight="1">
      <x:c r="A99" s="10"/>
      <x:c r="B99" s="10"/>
      <x:c r="C99" s="13"/>
      <x:c r="D99" s="10"/>
      <x:c r="E99" s="10"/>
      <x:c r="F99" s="10"/>
      <x:c r="G99" s="10"/>
      <x:c r="H99" s="14" t="str">
        <x:f>IF(A99="","",IF(D99="recebimento",F99/100,IF(D99="estorno",-F99/100,0)))</x:f>
      </x:c>
      <x:c r="I99" s="14" t="str">
        <x:f>IF(A99="","",IF(D99="despesa",F99/100,0))</x:f>
      </x:c>
      <x:c r="J99" s="14" t="str">
        <x:f>IF(A99="","",IF(D99="caucao_recebida",F99/100,IF(D99="caucao_devolvida",-F99/100,0)))</x:f>
      </x:c>
      <x:c r="K99" s="9" t="str">
        <x:f>IF(COUNTA(A99:G99)=0,"",IF(OR(A99="",COUNTIFS($A$7:$A$106,A99)&lt;&gt;1,COUNTIFS('Locacoes'!$A$7:$A$106,B99)&lt;&gt;1,NOT(ISNUMBER(C99)),NOT(ISNUMBER(F99)),F99&lt;0,F99&lt;&gt;INT(F99),AND(D99&lt;&gt;"recebimento",D99&lt;&gt;"estorno",D99&lt;&gt;"despesa",D99&lt;&gt;"caucao_recebida",D99&lt;&gt;"caucao_devolvida")),"REVISAR lançamento","OK"))</x:f>
      </x:c>
      <x:c r="M99" s="1" t="str">
        <x:f>IF('Locacoes'!A99="","",'Locacoes'!A99)</x:f>
      </x:c>
      <x:c r="N99" s="18" t="str">
        <x:f>IF(M99="","",IF(OR('Locacoes'!G99&lt;&gt;"OK",COUNTIFS('Itens'!$B$7:$B$106,M99,'Itens'!$J$7:$J$106,"REVISAR item")&gt;0),"n.a.",IF(OR('Locacoes'!E99="cancelled",'Locacoes'!E99="draft"),0,SUMIFS('Itens'!$L$7:$L$106,'Itens'!$B$7:$B$106,M99)/100)))</x:f>
      </x:c>
      <x:c r="O99" s="18" t="str">
        <x:f>IF(M99="","",IF(COUNTIFS($B$7:$B$106,M99,$K$7:$K$106,"REVISAR lançamento")&gt;0,"n.a.",SUMIFS($H$7:$H$106,$B$7:$B$106,M99)))</x:f>
      </x:c>
      <x:c r="P99" s="18" t="str">
        <x:f>IF(M99="","",IF(COUNT(N99:O99)&lt;&gt;2,"n.a.",N99-O99))</x:f>
      </x:c>
      <x:c r="Q99" s="18" t="str">
        <x:f>IF(M99="","",SUMIFS($J$7:$J$106,$B$7:$B$106,M99))</x:f>
      </x:c>
      <x:c r="R99" s="18" t="str">
        <x:f>IF(M99="","",SUMIFS($I$7:$I$106,$B$7:$B$106,M99))</x:f>
      </x:c>
      <x:c r="S99" s="1" t="str">
        <x:f>IF(M99="","",IF(OR(NOT(ISNUMBER(P99)),COUNTIFS($B$7:$B$106,M99,$K$7:$K$106,"REVISAR lançamento")&gt;0),"Revisar dados",IF(P99&lt;0,"Crédito do cliente",IF('Locacoes'!E99="draft","Orçamento",IF('Locacoes'!E99="cancelled","Cancelado",IF(P99=0,"Quitado","Saldo pendente"))))))</x:f>
      </x:c>
    </x:row>
    <x:row r="100" ht="23" customHeight="1">
      <x:c r="A100" s="10"/>
      <x:c r="B100" s="10"/>
      <x:c r="C100" s="13"/>
      <x:c r="D100" s="10"/>
      <x:c r="E100" s="10"/>
      <x:c r="F100" s="10"/>
      <x:c r="G100" s="10"/>
      <x:c r="H100" s="14" t="str">
        <x:f>IF(A100="","",IF(D100="recebimento",F100/100,IF(D100="estorno",-F100/100,0)))</x:f>
      </x:c>
      <x:c r="I100" s="14" t="str">
        <x:f>IF(A100="","",IF(D100="despesa",F100/100,0))</x:f>
      </x:c>
      <x:c r="J100" s="14" t="str">
        <x:f>IF(A100="","",IF(D100="caucao_recebida",F100/100,IF(D100="caucao_devolvida",-F100/100,0)))</x:f>
      </x:c>
      <x:c r="K100" s="9" t="str">
        <x:f>IF(COUNTA(A100:G100)=0,"",IF(OR(A100="",COUNTIFS($A$7:$A$106,A100)&lt;&gt;1,COUNTIFS('Locacoes'!$A$7:$A$106,B100)&lt;&gt;1,NOT(ISNUMBER(C100)),NOT(ISNUMBER(F100)),F100&lt;0,F100&lt;&gt;INT(F100),AND(D100&lt;&gt;"recebimento",D100&lt;&gt;"estorno",D100&lt;&gt;"despesa",D100&lt;&gt;"caucao_recebida",D100&lt;&gt;"caucao_devolvida")),"REVISAR lançamento","OK"))</x:f>
      </x:c>
      <x:c r="M100" s="1" t="str">
        <x:f>IF('Locacoes'!A100="","",'Locacoes'!A100)</x:f>
      </x:c>
      <x:c r="N100" s="18" t="str">
        <x:f>IF(M100="","",IF(OR('Locacoes'!G100&lt;&gt;"OK",COUNTIFS('Itens'!$B$7:$B$106,M100,'Itens'!$J$7:$J$106,"REVISAR item")&gt;0),"n.a.",IF(OR('Locacoes'!E100="cancelled",'Locacoes'!E100="draft"),0,SUMIFS('Itens'!$L$7:$L$106,'Itens'!$B$7:$B$106,M100)/100)))</x:f>
      </x:c>
      <x:c r="O100" s="18" t="str">
        <x:f>IF(M100="","",IF(COUNTIFS($B$7:$B$106,M100,$K$7:$K$106,"REVISAR lançamento")&gt;0,"n.a.",SUMIFS($H$7:$H$106,$B$7:$B$106,M100)))</x:f>
      </x:c>
      <x:c r="P100" s="18" t="str">
        <x:f>IF(M100="","",IF(COUNT(N100:O100)&lt;&gt;2,"n.a.",N100-O100))</x:f>
      </x:c>
      <x:c r="Q100" s="18" t="str">
        <x:f>IF(M100="","",SUMIFS($J$7:$J$106,$B$7:$B$106,M100))</x:f>
      </x:c>
      <x:c r="R100" s="18" t="str">
        <x:f>IF(M100="","",SUMIFS($I$7:$I$106,$B$7:$B$106,M100))</x:f>
      </x:c>
      <x:c r="S100" s="1" t="str">
        <x:f>IF(M100="","",IF(OR(NOT(ISNUMBER(P100)),COUNTIFS($B$7:$B$106,M100,$K$7:$K$106,"REVISAR lançamento")&gt;0),"Revisar dados",IF(P100&lt;0,"Crédito do cliente",IF('Locacoes'!E100="draft","Orçamento",IF('Locacoes'!E100="cancelled","Cancelado",IF(P100=0,"Quitado","Saldo pendente"))))))</x:f>
      </x:c>
    </x:row>
    <x:row r="101" ht="23" customHeight="1">
      <x:c r="A101" s="10"/>
      <x:c r="B101" s="10"/>
      <x:c r="C101" s="13"/>
      <x:c r="D101" s="10"/>
      <x:c r="E101" s="10"/>
      <x:c r="F101" s="10"/>
      <x:c r="G101" s="10"/>
      <x:c r="H101" s="14" t="str">
        <x:f>IF(A101="","",IF(D101="recebimento",F101/100,IF(D101="estorno",-F101/100,0)))</x:f>
      </x:c>
      <x:c r="I101" s="14" t="str">
        <x:f>IF(A101="","",IF(D101="despesa",F101/100,0))</x:f>
      </x:c>
      <x:c r="J101" s="14" t="str">
        <x:f>IF(A101="","",IF(D101="caucao_recebida",F101/100,IF(D101="caucao_devolvida",-F101/100,0)))</x:f>
      </x:c>
      <x:c r="K101" s="9" t="str">
        <x:f>IF(COUNTA(A101:G101)=0,"",IF(OR(A101="",COUNTIFS($A$7:$A$106,A101)&lt;&gt;1,COUNTIFS('Locacoes'!$A$7:$A$106,B101)&lt;&gt;1,NOT(ISNUMBER(C101)),NOT(ISNUMBER(F101)),F101&lt;0,F101&lt;&gt;INT(F101),AND(D101&lt;&gt;"recebimento",D101&lt;&gt;"estorno",D101&lt;&gt;"despesa",D101&lt;&gt;"caucao_recebida",D101&lt;&gt;"caucao_devolvida")),"REVISAR lançamento","OK"))</x:f>
      </x:c>
      <x:c r="M101" s="1" t="str">
        <x:f>IF('Locacoes'!A101="","",'Locacoes'!A101)</x:f>
      </x:c>
      <x:c r="N101" s="18" t="str">
        <x:f>IF(M101="","",IF(OR('Locacoes'!G101&lt;&gt;"OK",COUNTIFS('Itens'!$B$7:$B$106,M101,'Itens'!$J$7:$J$106,"REVISAR item")&gt;0),"n.a.",IF(OR('Locacoes'!E101="cancelled",'Locacoes'!E101="draft"),0,SUMIFS('Itens'!$L$7:$L$106,'Itens'!$B$7:$B$106,M101)/100)))</x:f>
      </x:c>
      <x:c r="O101" s="18" t="str">
        <x:f>IF(M101="","",IF(COUNTIFS($B$7:$B$106,M101,$K$7:$K$106,"REVISAR lançamento")&gt;0,"n.a.",SUMIFS($H$7:$H$106,$B$7:$B$106,M101)))</x:f>
      </x:c>
      <x:c r="P101" s="18" t="str">
        <x:f>IF(M101="","",IF(COUNT(N101:O101)&lt;&gt;2,"n.a.",N101-O101))</x:f>
      </x:c>
      <x:c r="Q101" s="18" t="str">
        <x:f>IF(M101="","",SUMIFS($J$7:$J$106,$B$7:$B$106,M101))</x:f>
      </x:c>
      <x:c r="R101" s="18" t="str">
        <x:f>IF(M101="","",SUMIFS($I$7:$I$106,$B$7:$B$106,M101))</x:f>
      </x:c>
      <x:c r="S101" s="1" t="str">
        <x:f>IF(M101="","",IF(OR(NOT(ISNUMBER(P101)),COUNTIFS($B$7:$B$106,M101,$K$7:$K$106,"REVISAR lançamento")&gt;0),"Revisar dados",IF(P101&lt;0,"Crédito do cliente",IF('Locacoes'!E101="draft","Orçamento",IF('Locacoes'!E101="cancelled","Cancelado",IF(P101=0,"Quitado","Saldo pendente"))))))</x:f>
      </x:c>
    </x:row>
    <x:row r="102" ht="23" customHeight="1">
      <x:c r="A102" s="10"/>
      <x:c r="B102" s="10"/>
      <x:c r="C102" s="13"/>
      <x:c r="D102" s="10"/>
      <x:c r="E102" s="10"/>
      <x:c r="F102" s="10"/>
      <x:c r="G102" s="10"/>
      <x:c r="H102" s="14" t="str">
        <x:f>IF(A102="","",IF(D102="recebimento",F102/100,IF(D102="estorno",-F102/100,0)))</x:f>
      </x:c>
      <x:c r="I102" s="14" t="str">
        <x:f>IF(A102="","",IF(D102="despesa",F102/100,0))</x:f>
      </x:c>
      <x:c r="J102" s="14" t="str">
        <x:f>IF(A102="","",IF(D102="caucao_recebida",F102/100,IF(D102="caucao_devolvida",-F102/100,0)))</x:f>
      </x:c>
      <x:c r="K102" s="9" t="str">
        <x:f>IF(COUNTA(A102:G102)=0,"",IF(OR(A102="",COUNTIFS($A$7:$A$106,A102)&lt;&gt;1,COUNTIFS('Locacoes'!$A$7:$A$106,B102)&lt;&gt;1,NOT(ISNUMBER(C102)),NOT(ISNUMBER(F102)),F102&lt;0,F102&lt;&gt;INT(F102),AND(D102&lt;&gt;"recebimento",D102&lt;&gt;"estorno",D102&lt;&gt;"despesa",D102&lt;&gt;"caucao_recebida",D102&lt;&gt;"caucao_devolvida")),"REVISAR lançamento","OK"))</x:f>
      </x:c>
      <x:c r="M102" s="1" t="str">
        <x:f>IF('Locacoes'!A102="","",'Locacoes'!A102)</x:f>
      </x:c>
      <x:c r="N102" s="18" t="str">
        <x:f>IF(M102="","",IF(OR('Locacoes'!G102&lt;&gt;"OK",COUNTIFS('Itens'!$B$7:$B$106,M102,'Itens'!$J$7:$J$106,"REVISAR item")&gt;0),"n.a.",IF(OR('Locacoes'!E102="cancelled",'Locacoes'!E102="draft"),0,SUMIFS('Itens'!$L$7:$L$106,'Itens'!$B$7:$B$106,M102)/100)))</x:f>
      </x:c>
      <x:c r="O102" s="18" t="str">
        <x:f>IF(M102="","",IF(COUNTIFS($B$7:$B$106,M102,$K$7:$K$106,"REVISAR lançamento")&gt;0,"n.a.",SUMIFS($H$7:$H$106,$B$7:$B$106,M102)))</x:f>
      </x:c>
      <x:c r="P102" s="18" t="str">
        <x:f>IF(M102="","",IF(COUNT(N102:O102)&lt;&gt;2,"n.a.",N102-O102))</x:f>
      </x:c>
      <x:c r="Q102" s="18" t="str">
        <x:f>IF(M102="","",SUMIFS($J$7:$J$106,$B$7:$B$106,M102))</x:f>
      </x:c>
      <x:c r="R102" s="18" t="str">
        <x:f>IF(M102="","",SUMIFS($I$7:$I$106,$B$7:$B$106,M102))</x:f>
      </x:c>
      <x:c r="S102" s="1" t="str">
        <x:f>IF(M102="","",IF(OR(NOT(ISNUMBER(P102)),COUNTIFS($B$7:$B$106,M102,$K$7:$K$106,"REVISAR lançamento")&gt;0),"Revisar dados",IF(P102&lt;0,"Crédito do cliente",IF('Locacoes'!E102="draft","Orçamento",IF('Locacoes'!E102="cancelled","Cancelado",IF(P102=0,"Quitado","Saldo pendente"))))))</x:f>
      </x:c>
    </x:row>
    <x:row r="103" ht="23" customHeight="1">
      <x:c r="A103" s="10"/>
      <x:c r="B103" s="10"/>
      <x:c r="C103" s="13"/>
      <x:c r="D103" s="10"/>
      <x:c r="E103" s="10"/>
      <x:c r="F103" s="10"/>
      <x:c r="G103" s="10"/>
      <x:c r="H103" s="14" t="str">
        <x:f>IF(A103="","",IF(D103="recebimento",F103/100,IF(D103="estorno",-F103/100,0)))</x:f>
      </x:c>
      <x:c r="I103" s="14" t="str">
        <x:f>IF(A103="","",IF(D103="despesa",F103/100,0))</x:f>
      </x:c>
      <x:c r="J103" s="14" t="str">
        <x:f>IF(A103="","",IF(D103="caucao_recebida",F103/100,IF(D103="caucao_devolvida",-F103/100,0)))</x:f>
      </x:c>
      <x:c r="K103" s="9" t="str">
        <x:f>IF(COUNTA(A103:G103)=0,"",IF(OR(A103="",COUNTIFS($A$7:$A$106,A103)&lt;&gt;1,COUNTIFS('Locacoes'!$A$7:$A$106,B103)&lt;&gt;1,NOT(ISNUMBER(C103)),NOT(ISNUMBER(F103)),F103&lt;0,F103&lt;&gt;INT(F103),AND(D103&lt;&gt;"recebimento",D103&lt;&gt;"estorno",D103&lt;&gt;"despesa",D103&lt;&gt;"caucao_recebida",D103&lt;&gt;"caucao_devolvida")),"REVISAR lançamento","OK"))</x:f>
      </x:c>
      <x:c r="M103" s="1" t="str">
        <x:f>IF('Locacoes'!A103="","",'Locacoes'!A103)</x:f>
      </x:c>
      <x:c r="N103" s="18" t="str">
        <x:f>IF(M103="","",IF(OR('Locacoes'!G103&lt;&gt;"OK",COUNTIFS('Itens'!$B$7:$B$106,M103,'Itens'!$J$7:$J$106,"REVISAR item")&gt;0),"n.a.",IF(OR('Locacoes'!E103="cancelled",'Locacoes'!E103="draft"),0,SUMIFS('Itens'!$L$7:$L$106,'Itens'!$B$7:$B$106,M103)/100)))</x:f>
      </x:c>
      <x:c r="O103" s="18" t="str">
        <x:f>IF(M103="","",IF(COUNTIFS($B$7:$B$106,M103,$K$7:$K$106,"REVISAR lançamento")&gt;0,"n.a.",SUMIFS($H$7:$H$106,$B$7:$B$106,M103)))</x:f>
      </x:c>
      <x:c r="P103" s="18" t="str">
        <x:f>IF(M103="","",IF(COUNT(N103:O103)&lt;&gt;2,"n.a.",N103-O103))</x:f>
      </x:c>
      <x:c r="Q103" s="18" t="str">
        <x:f>IF(M103="","",SUMIFS($J$7:$J$106,$B$7:$B$106,M103))</x:f>
      </x:c>
      <x:c r="R103" s="18" t="str">
        <x:f>IF(M103="","",SUMIFS($I$7:$I$106,$B$7:$B$106,M103))</x:f>
      </x:c>
      <x:c r="S103" s="1" t="str">
        <x:f>IF(M103="","",IF(OR(NOT(ISNUMBER(P103)),COUNTIFS($B$7:$B$106,M103,$K$7:$K$106,"REVISAR lançamento")&gt;0),"Revisar dados",IF(P103&lt;0,"Crédito do cliente",IF('Locacoes'!E103="draft","Orçamento",IF('Locacoes'!E103="cancelled","Cancelado",IF(P103=0,"Quitado","Saldo pendente"))))))</x:f>
      </x:c>
    </x:row>
    <x:row r="104" ht="23" customHeight="1">
      <x:c r="A104" s="10"/>
      <x:c r="B104" s="10"/>
      <x:c r="C104" s="13"/>
      <x:c r="D104" s="10"/>
      <x:c r="E104" s="10"/>
      <x:c r="F104" s="10"/>
      <x:c r="G104" s="10"/>
      <x:c r="H104" s="14" t="str">
        <x:f>IF(A104="","",IF(D104="recebimento",F104/100,IF(D104="estorno",-F104/100,0)))</x:f>
      </x:c>
      <x:c r="I104" s="14" t="str">
        <x:f>IF(A104="","",IF(D104="despesa",F104/100,0))</x:f>
      </x:c>
      <x:c r="J104" s="14" t="str">
        <x:f>IF(A104="","",IF(D104="caucao_recebida",F104/100,IF(D104="caucao_devolvida",-F104/100,0)))</x:f>
      </x:c>
      <x:c r="K104" s="9" t="str">
        <x:f>IF(COUNTA(A104:G104)=0,"",IF(OR(A104="",COUNTIFS($A$7:$A$106,A104)&lt;&gt;1,COUNTIFS('Locacoes'!$A$7:$A$106,B104)&lt;&gt;1,NOT(ISNUMBER(C104)),NOT(ISNUMBER(F104)),F104&lt;0,F104&lt;&gt;INT(F104),AND(D104&lt;&gt;"recebimento",D104&lt;&gt;"estorno",D104&lt;&gt;"despesa",D104&lt;&gt;"caucao_recebida",D104&lt;&gt;"caucao_devolvida")),"REVISAR lançamento","OK"))</x:f>
      </x:c>
      <x:c r="M104" s="1" t="str">
        <x:f>IF('Locacoes'!A104="","",'Locacoes'!A104)</x:f>
      </x:c>
      <x:c r="N104" s="18" t="str">
        <x:f>IF(M104="","",IF(OR('Locacoes'!G104&lt;&gt;"OK",COUNTIFS('Itens'!$B$7:$B$106,M104,'Itens'!$J$7:$J$106,"REVISAR item")&gt;0),"n.a.",IF(OR('Locacoes'!E104="cancelled",'Locacoes'!E104="draft"),0,SUMIFS('Itens'!$L$7:$L$106,'Itens'!$B$7:$B$106,M104)/100)))</x:f>
      </x:c>
      <x:c r="O104" s="18" t="str">
        <x:f>IF(M104="","",IF(COUNTIFS($B$7:$B$106,M104,$K$7:$K$106,"REVISAR lançamento")&gt;0,"n.a.",SUMIFS($H$7:$H$106,$B$7:$B$106,M104)))</x:f>
      </x:c>
      <x:c r="P104" s="18" t="str">
        <x:f>IF(M104="","",IF(COUNT(N104:O104)&lt;&gt;2,"n.a.",N104-O104))</x:f>
      </x:c>
      <x:c r="Q104" s="18" t="str">
        <x:f>IF(M104="","",SUMIFS($J$7:$J$106,$B$7:$B$106,M104))</x:f>
      </x:c>
      <x:c r="R104" s="18" t="str">
        <x:f>IF(M104="","",SUMIFS($I$7:$I$106,$B$7:$B$106,M104))</x:f>
      </x:c>
      <x:c r="S104" s="1" t="str">
        <x:f>IF(M104="","",IF(OR(NOT(ISNUMBER(P104)),COUNTIFS($B$7:$B$106,M104,$K$7:$K$106,"REVISAR lançamento")&gt;0),"Revisar dados",IF(P104&lt;0,"Crédito do cliente",IF('Locacoes'!E104="draft","Orçamento",IF('Locacoes'!E104="cancelled","Cancelado",IF(P104=0,"Quitado","Saldo pendente"))))))</x:f>
      </x:c>
    </x:row>
    <x:row r="105" ht="23" customHeight="1">
      <x:c r="A105" s="10"/>
      <x:c r="B105" s="10"/>
      <x:c r="C105" s="13"/>
      <x:c r="D105" s="10"/>
      <x:c r="E105" s="10"/>
      <x:c r="F105" s="10"/>
      <x:c r="G105" s="10"/>
      <x:c r="H105" s="14" t="str">
        <x:f>IF(A105="","",IF(D105="recebimento",F105/100,IF(D105="estorno",-F105/100,0)))</x:f>
      </x:c>
      <x:c r="I105" s="14" t="str">
        <x:f>IF(A105="","",IF(D105="despesa",F105/100,0))</x:f>
      </x:c>
      <x:c r="J105" s="14" t="str">
        <x:f>IF(A105="","",IF(D105="caucao_recebida",F105/100,IF(D105="caucao_devolvida",-F105/100,0)))</x:f>
      </x:c>
      <x:c r="K105" s="9" t="str">
        <x:f>IF(COUNTA(A105:G105)=0,"",IF(OR(A105="",COUNTIFS($A$7:$A$106,A105)&lt;&gt;1,COUNTIFS('Locacoes'!$A$7:$A$106,B105)&lt;&gt;1,NOT(ISNUMBER(C105)),NOT(ISNUMBER(F105)),F105&lt;0,F105&lt;&gt;INT(F105),AND(D105&lt;&gt;"recebimento",D105&lt;&gt;"estorno",D105&lt;&gt;"despesa",D105&lt;&gt;"caucao_recebida",D105&lt;&gt;"caucao_devolvida")),"REVISAR lançamento","OK"))</x:f>
      </x:c>
      <x:c r="M105" s="1" t="str">
        <x:f>IF('Locacoes'!A105="","",'Locacoes'!A105)</x:f>
      </x:c>
      <x:c r="N105" s="18" t="str">
        <x:f>IF(M105="","",IF(OR('Locacoes'!G105&lt;&gt;"OK",COUNTIFS('Itens'!$B$7:$B$106,M105,'Itens'!$J$7:$J$106,"REVISAR item")&gt;0),"n.a.",IF(OR('Locacoes'!E105="cancelled",'Locacoes'!E105="draft"),0,SUMIFS('Itens'!$L$7:$L$106,'Itens'!$B$7:$B$106,M105)/100)))</x:f>
      </x:c>
      <x:c r="O105" s="18" t="str">
        <x:f>IF(M105="","",IF(COUNTIFS($B$7:$B$106,M105,$K$7:$K$106,"REVISAR lançamento")&gt;0,"n.a.",SUMIFS($H$7:$H$106,$B$7:$B$106,M105)))</x:f>
      </x:c>
      <x:c r="P105" s="18" t="str">
        <x:f>IF(M105="","",IF(COUNT(N105:O105)&lt;&gt;2,"n.a.",N105-O105))</x:f>
      </x:c>
      <x:c r="Q105" s="18" t="str">
        <x:f>IF(M105="","",SUMIFS($J$7:$J$106,$B$7:$B$106,M105))</x:f>
      </x:c>
      <x:c r="R105" s="18" t="str">
        <x:f>IF(M105="","",SUMIFS($I$7:$I$106,$B$7:$B$106,M105))</x:f>
      </x:c>
      <x:c r="S105" s="1" t="str">
        <x:f>IF(M105="","",IF(OR(NOT(ISNUMBER(P105)),COUNTIFS($B$7:$B$106,M105,$K$7:$K$106,"REVISAR lançamento")&gt;0),"Revisar dados",IF(P105&lt;0,"Crédito do cliente",IF('Locacoes'!E105="draft","Orçamento",IF('Locacoes'!E105="cancelled","Cancelado",IF(P105=0,"Quitado","Saldo pendente"))))))</x:f>
      </x:c>
    </x:row>
    <x:row r="106" ht="23" customHeight="1">
      <x:c r="A106" s="10"/>
      <x:c r="B106" s="10"/>
      <x:c r="C106" s="13"/>
      <x:c r="D106" s="10"/>
      <x:c r="E106" s="10"/>
      <x:c r="F106" s="10"/>
      <x:c r="G106" s="10"/>
      <x:c r="H106" s="14" t="str">
        <x:f>IF(A106="","",IF(D106="recebimento",F106/100,IF(D106="estorno",-F106/100,0)))</x:f>
      </x:c>
      <x:c r="I106" s="14" t="str">
        <x:f>IF(A106="","",IF(D106="despesa",F106/100,0))</x:f>
      </x:c>
      <x:c r="J106" s="14" t="str">
        <x:f>IF(A106="","",IF(D106="caucao_recebida",F106/100,IF(D106="caucao_devolvida",-F106/100,0)))</x:f>
      </x:c>
      <x:c r="K106" s="9" t="str">
        <x:f>IF(COUNTA(A106:G106)=0,"",IF(OR(A106="",COUNTIFS($A$7:$A$106,A106)&lt;&gt;1,COUNTIFS('Locacoes'!$A$7:$A$106,B106)&lt;&gt;1,NOT(ISNUMBER(C106)),NOT(ISNUMBER(F106)),F106&lt;0,F106&lt;&gt;INT(F106),AND(D106&lt;&gt;"recebimento",D106&lt;&gt;"estorno",D106&lt;&gt;"despesa",D106&lt;&gt;"caucao_recebida",D106&lt;&gt;"caucao_devolvida")),"REVISAR lançamento","OK"))</x:f>
      </x:c>
      <x:c r="M106" s="1" t="str">
        <x:f>IF('Locacoes'!A106="","",'Locacoes'!A106)</x:f>
      </x:c>
      <x:c r="N106" s="18" t="str">
        <x:f>IF(M106="","",IF(OR('Locacoes'!G106&lt;&gt;"OK",COUNTIFS('Itens'!$B$7:$B$106,M106,'Itens'!$J$7:$J$106,"REVISAR item")&gt;0),"n.a.",IF(OR('Locacoes'!E106="cancelled",'Locacoes'!E106="draft"),0,SUMIFS('Itens'!$L$7:$L$106,'Itens'!$B$7:$B$106,M106)/100)))</x:f>
      </x:c>
      <x:c r="O106" s="18" t="str">
        <x:f>IF(M106="","",IF(COUNTIFS($B$7:$B$106,M106,$K$7:$K$106,"REVISAR lançamento")&gt;0,"n.a.",SUMIFS($H$7:$H$106,$B$7:$B$106,M106)))</x:f>
      </x:c>
      <x:c r="P106" s="18" t="str">
        <x:f>IF(M106="","",IF(COUNT(N106:O106)&lt;&gt;2,"n.a.",N106-O106))</x:f>
      </x:c>
      <x:c r="Q106" s="18" t="str">
        <x:f>IF(M106="","",SUMIFS($J$7:$J$106,$B$7:$B$106,M106))</x:f>
      </x:c>
      <x:c r="R106" s="18" t="str">
        <x:f>IF(M106="","",SUMIFS($I$7:$I$106,$B$7:$B$106,M106))</x:f>
      </x:c>
      <x:c r="S106" s="1" t="str">
        <x:f>IF(M106="","",IF(OR(NOT(ISNUMBER(P106)),COUNTIFS($B$7:$B$106,M106,$K$7:$K$106,"REVISAR lançamento")&gt;0),"Revisar dados",IF(P106&lt;0,"Crédito do cliente",IF('Locacoes'!E106="draft","Orçamento",IF('Locacoes'!E106="cancelled","Cancelado",IF(P106=0,"Quitado","Saldo pendente"))))))</x:f>
      </x:c>
    </x:row>
  </x:sheetData>
  <x:conditionalFormatting sqref="K7:K106">
    <x:cfRule type="containsText" dxfId="7" priority="1" operator="containsText" text="REVISAR"/>
  </x:conditionalFormatting>
  <x:dataValidations count="2">
    <x:dataValidation type="list" sqref="D7:D106">
      <x:formula1>"recebimento,estorno,despesa,caucao_recebida,caucao_devolvida"</x:formula1>
    </x:dataValidation>
    <x:dataValidation type="whole" operator="greaterThanOrEqual" sqref="F7:F106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25" hidden="0" customWidth="1"/>
    <x:col min="3" max="3" width="17" hidden="0" customWidth="1"/>
    <x:col min="4" max="4" width="24" hidden="0" customWidth="1"/>
    <x:col min="5" max="5" width="25" hidden="0" customWidth="1"/>
    <x:col min="6" max="6" width="27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3" t="str">
        <x:v>Ocupação por eventos</x:v>
      </x:c>
      <x:c r="B2" s="2"/>
      <x:c r="C2" s="2"/>
      <x:c r="D2" s="2"/>
      <x:c r="E2" s="2"/>
      <x:c r="F2" s="2"/>
    </x:row>
    <x:row r="3" ht="23" customHeight="1">
      <x:c r="A3" s="2"/>
      <x:c r="B3" s="2"/>
      <x:c r="C3" s="2"/>
      <x:c r="D3" s="2"/>
      <x:c r="E3" s="2"/>
      <x:c r="F3" s="2"/>
    </x:row>
    <x:row r="4" ht="23" customHeight="1">
      <x:c r="A4" s="4" t="str">
        <x:v>Cada início soma; cada fim subtrai. Mesmo horário usa o saldo conjunto. Não editar esta aba.</x:v>
      </x:c>
      <x:c r="B4" s="2"/>
      <x:c r="C4" s="2"/>
      <x:c r="D4" s="2"/>
      <x:c r="E4" s="2"/>
      <x:c r="F4" s="2"/>
    </x:row>
    <x:row r="5" ht="23" customHeight="1">
      <x:c r="A5" s="2"/>
      <x:c r="B5" s="2"/>
      <x:c r="C5" s="2"/>
      <x:c r="D5" s="2"/>
      <x:c r="E5" s="2"/>
      <x:c r="F5" s="2"/>
    </x:row>
    <x:row r="6" ht="34" customHeight="1">
      <x:c r="A6" s="8" t="str">
        <x:v>Equipamento</x:v>
      </x:c>
      <x:c r="B6" s="8" t="str">
        <x:v>Instante</x:v>
      </x:c>
      <x:c r="C6" s="8" t="str">
        <x:v>Variação</x:v>
      </x:c>
      <x:c r="D6" s="8" t="str">
        <x:v>Origem</x:v>
      </x:c>
      <x:c r="E6" s="8" t="str">
        <x:v>Ocupado no instante</x:v>
      </x:c>
      <x:c r="F6" s="8" t="str">
        <x:v>No período consultado</x:v>
      </x:c>
    </x:row>
    <x:row r="7" ht="23" customHeight="1">
      <x:c r="A7" s="9" t="str">
        <x:f>IF('Itens'!A7="","",'Itens'!C7)</x:f>
        <x:v>EQ-001</x:v>
      </x:c>
      <x:c r="B7" s="12" t="n">
        <x:f>IF('Itens'!A7="","",IF('Itens'!J7&lt;&gt;"OK",0,'Itens'!G7))</x:f>
        <x:v>46305.33333333333</x:v>
      </x:c>
      <x:c r="C7" s="9" t="n">
        <x:f>IF('Itens'!A7="",0,IF('Itens'!J7&lt;&gt;"OK",0,'Itens'!D7*'Itens'!I7))</x:f>
        <x:v>60</x:v>
      </x:c>
      <x:c r="D7" s="9" t="str">
        <x:f>IF('Itens'!A7="","","Início "&amp;'Itens'!A7)</x:f>
        <x:v>Início IT-001</x:v>
      </x:c>
      <x:c r="E7" s="9" t="n">
        <x:f>IF(A7="","",SUMIFS($C$7:$C$406,$A$7:$A$406,A7,$B$7:$B$406,"&lt;="&amp;B7))</x:f>
        <x:v>60</x:v>
      </x:c>
      <x:c r="F7" s="9" t="n">
        <x:f>IF(AND(A7='Disponibilidade'!$B$7,ISNUMBER(B7),B7&gt;='Disponibilidade'!$B$8,B7&lt;'Disponibilidade'!$B$9),E7,0)</x:f>
        <x:v>60</x:v>
      </x:c>
    </x:row>
    <x:row r="8" ht="23" customHeight="1">
      <x:c r="A8" s="9" t="str">
        <x:f>IF('Itens'!A7="","",'Itens'!C7)</x:f>
        <x:v>EQ-001</x:v>
      </x:c>
      <x:c r="B8" s="12" t="n">
        <x:f>IF('Itens'!A7="","",IF('Itens'!J7&lt;&gt;"OK",0,'Itens'!H7))</x:f>
        <x:v>46305.5</x:v>
      </x:c>
      <x:c r="C8" s="9" t="n">
        <x:f>IF('Itens'!A7="",0,IF('Itens'!J7&lt;&gt;"OK",0,-'Itens'!D7*'Itens'!I7))</x:f>
        <x:v>-60</x:v>
      </x:c>
      <x:c r="D8" s="9" t="str">
        <x:f>IF('Itens'!A7="","","Fim "&amp;'Itens'!A7)</x:f>
        <x:v>Fim IT-001</x:v>
      </x:c>
      <x:c r="E8" s="9" t="n">
        <x:f>IF(A8="","",SUMIFS($C$7:$C$406,$A$7:$A$406,A8,$B$7:$B$406,"&lt;="&amp;B8))</x:f>
        <x:v>75</x:v>
      </x:c>
      <x:c r="F8" s="9" t="n">
        <x:f>IF(AND(A8='Disponibilidade'!$B$7,ISNUMBER(B8),B8&gt;='Disponibilidade'!$B$8,B8&lt;'Disponibilidade'!$B$9),E8,0)</x:f>
        <x:v>75</x:v>
      </x:c>
    </x:row>
    <x:row r="9" ht="23" customHeight="1">
      <x:c r="A9" s="9" t="str">
        <x:f>IF('Itens'!A8="","",'Itens'!C8)</x:f>
        <x:v>EQ-001</x:v>
      </x:c>
      <x:c r="B9" s="12" t="n">
        <x:f>IF('Itens'!A8="","",IF('Itens'!J8&lt;&gt;"OK",0,'Itens'!G8))</x:f>
        <x:v>46305.5</x:v>
      </x:c>
      <x:c r="C9" s="9" t="n">
        <x:f>IF('Itens'!A8="",0,IF('Itens'!J8&lt;&gt;"OK",0,'Itens'!D8*'Itens'!I8))</x:f>
        <x:v>70</x:v>
      </x:c>
      <x:c r="D9" s="9" t="str">
        <x:f>IF('Itens'!A8="","","Início "&amp;'Itens'!A8)</x:f>
        <x:v>Início IT-002</x:v>
      </x:c>
      <x:c r="E9" s="9" t="n">
        <x:f>IF(A9="","",SUMIFS($C$7:$C$406,$A$7:$A$406,A9,$B$7:$B$406,"&lt;="&amp;B9))</x:f>
        <x:v>75</x:v>
      </x:c>
      <x:c r="F9" s="9" t="n">
        <x:f>IF(AND(A9='Disponibilidade'!$B$7,ISNUMBER(B9),B9&gt;='Disponibilidade'!$B$8,B9&lt;'Disponibilidade'!$B$9),E9,0)</x:f>
        <x:v>75</x:v>
      </x:c>
    </x:row>
    <x:row r="10" ht="23" customHeight="1">
      <x:c r="A10" s="9" t="str">
        <x:f>IF('Itens'!A8="","",'Itens'!C8)</x:f>
        <x:v>EQ-001</x:v>
      </x:c>
      <x:c r="B10" s="12" t="n">
        <x:f>IF('Itens'!A8="","",IF('Itens'!J8&lt;&gt;"OK",0,'Itens'!H8))</x:f>
        <x:v>46305.75</x:v>
      </x:c>
      <x:c r="C10" s="9" t="n">
        <x:f>IF('Itens'!A8="",0,IF('Itens'!J8&lt;&gt;"OK",0,-'Itens'!D8*'Itens'!I8))</x:f>
        <x:v>-70</x:v>
      </x:c>
      <x:c r="D10" s="9" t="str">
        <x:f>IF('Itens'!A8="","","Fim "&amp;'Itens'!A8)</x:f>
        <x:v>Fim IT-002</x:v>
      </x:c>
      <x:c r="E10" s="9" t="n">
        <x:f>IF(A10="","",SUMIFS($C$7:$C$406,$A$7:$A$406,A10,$B$7:$B$406,"&lt;="&amp;B10))</x:f>
        <x:v>5</x:v>
      </x:c>
      <x:c r="F10" s="9" t="n">
        <x:f>IF(AND(A10='Disponibilidade'!$B$7,ISNUMBER(B10),B10&gt;='Disponibilidade'!$B$8,B10&lt;'Disponibilidade'!$B$9),E10,0)</x:f>
        <x:v>0</x:v>
      </x:c>
    </x:row>
    <x:row r="11" ht="23" customHeight="1">
      <x:c r="A11" s="9" t="str">
        <x:f>IF('Itens'!A9="","",'Itens'!C9)</x:f>
        <x:v>EQ-003</x:v>
      </x:c>
      <x:c r="B11" s="12" t="n">
        <x:f>IF('Itens'!A9="","",IF('Itens'!J9&lt;&gt;"OK",0,'Itens'!G9))</x:f>
        <x:v>46306.31249999999</x:v>
      </x:c>
      <x:c r="C11" s="9" t="n">
        <x:f>IF('Itens'!A9="",0,IF('Itens'!J9&lt;&gt;"OK",0,'Itens'!D9*'Itens'!I9))</x:f>
        <x:v>0</x:v>
      </x:c>
      <x:c r="D11" s="9" t="str">
        <x:f>IF('Itens'!A9="","","Início "&amp;'Itens'!A9)</x:f>
        <x:v>Início IT-003</x:v>
      </x:c>
      <x:c r="E11" s="9" t="n">
        <x:f>IF(A11="","",SUMIFS($C$7:$C$406,$A$7:$A$406,A11,$B$7:$B$406,"&lt;="&amp;B11))</x:f>
        <x:v>0</x:v>
      </x:c>
      <x:c r="F11" s="9" t="n">
        <x:f>IF(AND(A11='Disponibilidade'!$B$7,ISNUMBER(B11),B11&gt;='Disponibilidade'!$B$8,B11&lt;'Disponibilidade'!$B$9),E11,0)</x:f>
        <x:v>0</x:v>
      </x:c>
    </x:row>
    <x:row r="12" ht="23" customHeight="1">
      <x:c r="A12" s="9" t="str">
        <x:f>IF('Itens'!A9="","",'Itens'!C9)</x:f>
        <x:v>EQ-003</x:v>
      </x:c>
      <x:c r="B12" s="12" t="n">
        <x:f>IF('Itens'!A9="","",IF('Itens'!J9&lt;&gt;"OK",0,'Itens'!H9))</x:f>
        <x:v>46307.791666666664</x:v>
      </x:c>
      <x:c r="C12" s="9" t="n">
        <x:f>IF('Itens'!A9="",0,IF('Itens'!J9&lt;&gt;"OK",0,-'Itens'!D9*'Itens'!I9))</x:f>
        <x:v>0</x:v>
      </x:c>
      <x:c r="D12" s="9" t="str">
        <x:f>IF('Itens'!A9="","","Fim "&amp;'Itens'!A9)</x:f>
        <x:v>Fim IT-003</x:v>
      </x:c>
      <x:c r="E12" s="9" t="n">
        <x:f>IF(A12="","",SUMIFS($C$7:$C$406,$A$7:$A$406,A12,$B$7:$B$406,"&lt;="&amp;B12))</x:f>
        <x:v>0</x:v>
      </x:c>
      <x:c r="F12" s="9" t="n">
        <x:f>IF(AND(A12='Disponibilidade'!$B$7,ISNUMBER(B12),B12&gt;='Disponibilidade'!$B$8,B12&lt;'Disponibilidade'!$B$9),E12,0)</x:f>
        <x:v>0</x:v>
      </x:c>
    </x:row>
    <x:row r="13" ht="23" customHeight="1">
      <x:c r="A13" s="9" t="str">
        <x:f>IF('Itens'!A10="","",'Itens'!C10)</x:f>
        <x:v>EQ-002</x:v>
      </x:c>
      <x:c r="B13" s="12" t="n">
        <x:f>IF('Itens'!A10="","",IF('Itens'!J10&lt;&gt;"OK",0,'Itens'!G10))</x:f>
        <x:v>46305.31249999999</x:v>
      </x:c>
      <x:c r="C13" s="9" t="n">
        <x:f>IF('Itens'!A10="",0,IF('Itens'!J10&lt;&gt;"OK",0,'Itens'!D10*'Itens'!I10))</x:f>
        <x:v>8</x:v>
      </x:c>
      <x:c r="D13" s="9" t="str">
        <x:f>IF('Itens'!A10="","","Início "&amp;'Itens'!A10)</x:f>
        <x:v>Início IT-004</x:v>
      </x:c>
      <x:c r="E13" s="9" t="n">
        <x:f>IF(A13="","",SUMIFS($C$7:$C$406,$A$7:$A$406,A13,$B$7:$B$406,"&lt;="&amp;B13))</x:f>
        <x:v>8</x:v>
      </x:c>
      <x:c r="F13" s="9" t="n">
        <x:f>IF(AND(A13='Disponibilidade'!$B$7,ISNUMBER(B13),B13&gt;='Disponibilidade'!$B$8,B13&lt;'Disponibilidade'!$B$9),E13,0)</x:f>
        <x:v>0</x:v>
      </x:c>
    </x:row>
    <x:row r="14" ht="23" customHeight="1">
      <x:c r="A14" s="9" t="str">
        <x:f>IF('Itens'!A10="","",'Itens'!C10)</x:f>
        <x:v>EQ-002</x:v>
      </x:c>
      <x:c r="B14" s="12" t="n">
        <x:f>IF('Itens'!A10="","",IF('Itens'!J10&lt;&gt;"OK",0,'Itens'!H10))</x:f>
        <x:v>46305.541666666664</x:v>
      </x:c>
      <x:c r="C14" s="9" t="n">
        <x:f>IF('Itens'!A10="",0,IF('Itens'!J10&lt;&gt;"OK",0,-'Itens'!D10*'Itens'!I10))</x:f>
        <x:v>-8</x:v>
      </x:c>
      <x:c r="D14" s="9" t="str">
        <x:f>IF('Itens'!A10="","","Fim "&amp;'Itens'!A10)</x:f>
        <x:v>Fim IT-004</x:v>
      </x:c>
      <x:c r="E14" s="9" t="n">
        <x:f>IF(A14="","",SUMIFS($C$7:$C$406,$A$7:$A$406,A14,$B$7:$B$406,"&lt;="&amp;B14))</x:f>
        <x:v>0</x:v>
      </x:c>
      <x:c r="F14" s="9" t="n">
        <x:f>IF(AND(A14='Disponibilidade'!$B$7,ISNUMBER(B14),B14&gt;='Disponibilidade'!$B$8,B14&lt;'Disponibilidade'!$B$9),E14,0)</x:f>
        <x:v>0</x:v>
      </x:c>
    </x:row>
    <x:row r="15" ht="23" customHeight="1">
      <x:c r="A15" s="9" t="str">
        <x:f>IF('Itens'!A11="","",'Itens'!C11)</x:f>
      </x:c>
      <x:c r="B15" s="12" t="str">
        <x:f>IF('Itens'!A11="","",IF('Itens'!J11&lt;&gt;"OK",0,'Itens'!G11))</x:f>
      </x:c>
      <x:c r="C15" s="9" t="n">
        <x:f>IF('Itens'!A11="",0,IF('Itens'!J11&lt;&gt;"OK",0,'Itens'!D11*'Itens'!I11))</x:f>
        <x:v>0</x:v>
      </x:c>
      <x:c r="D15" s="9" t="str">
        <x:f>IF('Itens'!A11="","","Início "&amp;'Itens'!A11)</x:f>
      </x:c>
      <x:c r="E15" s="9" t="str">
        <x:f>IF(A15="","",SUMIFS($C$7:$C$406,$A$7:$A$406,A15,$B$7:$B$406,"&lt;="&amp;B15))</x:f>
      </x:c>
      <x:c r="F15" s="9" t="n">
        <x:f>IF(AND(A15='Disponibilidade'!$B$7,ISNUMBER(B15),B15&gt;='Disponibilidade'!$B$8,B15&lt;'Disponibilidade'!$B$9),E15,0)</x:f>
        <x:v>0</x:v>
      </x:c>
    </x:row>
    <x:row r="16" ht="23" customHeight="1">
      <x:c r="A16" s="9" t="str">
        <x:f>IF('Itens'!A11="","",'Itens'!C11)</x:f>
      </x:c>
      <x:c r="B16" s="12" t="str">
        <x:f>IF('Itens'!A11="","",IF('Itens'!J11&lt;&gt;"OK",0,'Itens'!H11))</x:f>
      </x:c>
      <x:c r="C16" s="9" t="n">
        <x:f>IF('Itens'!A11="",0,IF('Itens'!J11&lt;&gt;"OK",0,-'Itens'!D11*'Itens'!I11))</x:f>
        <x:v>0</x:v>
      </x:c>
      <x:c r="D16" s="9" t="str">
        <x:f>IF('Itens'!A11="","","Fim "&amp;'Itens'!A11)</x:f>
      </x:c>
      <x:c r="E16" s="9" t="str">
        <x:f>IF(A16="","",SUMIFS($C$7:$C$406,$A$7:$A$406,A16,$B$7:$B$406,"&lt;="&amp;B16))</x:f>
      </x:c>
      <x:c r="F16" s="9" t="n">
        <x:f>IF(AND(A16='Disponibilidade'!$B$7,ISNUMBER(B16),B16&gt;='Disponibilidade'!$B$8,B16&lt;'Disponibilidade'!$B$9),E16,0)</x:f>
        <x:v>0</x:v>
      </x:c>
    </x:row>
    <x:row r="17" ht="23" customHeight="1">
      <x:c r="A17" s="9" t="str">
        <x:f>IF('Itens'!A12="","",'Itens'!C12)</x:f>
      </x:c>
      <x:c r="B17" s="12" t="str">
        <x:f>IF('Itens'!A12="","",IF('Itens'!J12&lt;&gt;"OK",0,'Itens'!G12))</x:f>
      </x:c>
      <x:c r="C17" s="9" t="n">
        <x:f>IF('Itens'!A12="",0,IF('Itens'!J12&lt;&gt;"OK",0,'Itens'!D12*'Itens'!I12))</x:f>
        <x:v>0</x:v>
      </x:c>
      <x:c r="D17" s="9" t="str">
        <x:f>IF('Itens'!A12="","","Início "&amp;'Itens'!A12)</x:f>
      </x:c>
      <x:c r="E17" s="9" t="str">
        <x:f>IF(A17="","",SUMIFS($C$7:$C$406,$A$7:$A$406,A17,$B$7:$B$406,"&lt;="&amp;B17))</x:f>
      </x:c>
      <x:c r="F17" s="9" t="n">
        <x:f>IF(AND(A17='Disponibilidade'!$B$7,ISNUMBER(B17),B17&gt;='Disponibilidade'!$B$8,B17&lt;'Disponibilidade'!$B$9),E17,0)</x:f>
        <x:v>0</x:v>
      </x:c>
    </x:row>
    <x:row r="18" ht="23" customHeight="1">
      <x:c r="A18" s="9" t="str">
        <x:f>IF('Itens'!A12="","",'Itens'!C12)</x:f>
      </x:c>
      <x:c r="B18" s="12" t="str">
        <x:f>IF('Itens'!A12="","",IF('Itens'!J12&lt;&gt;"OK",0,'Itens'!H12))</x:f>
      </x:c>
      <x:c r="C18" s="9" t="n">
        <x:f>IF('Itens'!A12="",0,IF('Itens'!J12&lt;&gt;"OK",0,-'Itens'!D12*'Itens'!I12))</x:f>
        <x:v>0</x:v>
      </x:c>
      <x:c r="D18" s="9" t="str">
        <x:f>IF('Itens'!A12="","","Fim "&amp;'Itens'!A12)</x:f>
      </x:c>
      <x:c r="E18" s="9" t="str">
        <x:f>IF(A18="","",SUMIFS($C$7:$C$406,$A$7:$A$406,A18,$B$7:$B$406,"&lt;="&amp;B18))</x:f>
      </x:c>
      <x:c r="F18" s="9" t="n">
        <x:f>IF(AND(A18='Disponibilidade'!$B$7,ISNUMBER(B18),B18&gt;='Disponibilidade'!$B$8,B18&lt;'Disponibilidade'!$B$9),E18,0)</x:f>
        <x:v>0</x:v>
      </x:c>
    </x:row>
    <x:row r="19" ht="23" customHeight="1">
      <x:c r="A19" s="9" t="str">
        <x:f>IF('Itens'!A13="","",'Itens'!C13)</x:f>
      </x:c>
      <x:c r="B19" s="12" t="str">
        <x:f>IF('Itens'!A13="","",IF('Itens'!J13&lt;&gt;"OK",0,'Itens'!G13))</x:f>
      </x:c>
      <x:c r="C19" s="9" t="n">
        <x:f>IF('Itens'!A13="",0,IF('Itens'!J13&lt;&gt;"OK",0,'Itens'!D13*'Itens'!I13))</x:f>
        <x:v>0</x:v>
      </x:c>
      <x:c r="D19" s="9" t="str">
        <x:f>IF('Itens'!A13="","","Início "&amp;'Itens'!A13)</x:f>
      </x:c>
      <x:c r="E19" s="9" t="str">
        <x:f>IF(A19="","",SUMIFS($C$7:$C$406,$A$7:$A$406,A19,$B$7:$B$406,"&lt;="&amp;B19))</x:f>
      </x:c>
      <x:c r="F19" s="9" t="n">
        <x:f>IF(AND(A19='Disponibilidade'!$B$7,ISNUMBER(B19),B19&gt;='Disponibilidade'!$B$8,B19&lt;'Disponibilidade'!$B$9),E19,0)</x:f>
        <x:v>0</x:v>
      </x:c>
    </x:row>
    <x:row r="20" ht="23" customHeight="1">
      <x:c r="A20" s="9" t="str">
        <x:f>IF('Itens'!A13="","",'Itens'!C13)</x:f>
      </x:c>
      <x:c r="B20" s="12" t="str">
        <x:f>IF('Itens'!A13="","",IF('Itens'!J13&lt;&gt;"OK",0,'Itens'!H13))</x:f>
      </x:c>
      <x:c r="C20" s="9" t="n">
        <x:f>IF('Itens'!A13="",0,IF('Itens'!J13&lt;&gt;"OK",0,-'Itens'!D13*'Itens'!I13))</x:f>
        <x:v>0</x:v>
      </x:c>
      <x:c r="D20" s="9" t="str">
        <x:f>IF('Itens'!A13="","","Fim "&amp;'Itens'!A13)</x:f>
      </x:c>
      <x:c r="E20" s="9" t="str">
        <x:f>IF(A20="","",SUMIFS($C$7:$C$406,$A$7:$A$406,A20,$B$7:$B$406,"&lt;="&amp;B20))</x:f>
      </x:c>
      <x:c r="F20" s="9" t="n">
        <x:f>IF(AND(A20='Disponibilidade'!$B$7,ISNUMBER(B20),B20&gt;='Disponibilidade'!$B$8,B20&lt;'Disponibilidade'!$B$9),E20,0)</x:f>
        <x:v>0</x:v>
      </x:c>
    </x:row>
    <x:row r="21" ht="23" customHeight="1">
      <x:c r="A21" s="9" t="str">
        <x:f>IF('Itens'!A14="","",'Itens'!C14)</x:f>
      </x:c>
      <x:c r="B21" s="12" t="str">
        <x:f>IF('Itens'!A14="","",IF('Itens'!J14&lt;&gt;"OK",0,'Itens'!G14))</x:f>
      </x:c>
      <x:c r="C21" s="9" t="n">
        <x:f>IF('Itens'!A14="",0,IF('Itens'!J14&lt;&gt;"OK",0,'Itens'!D14*'Itens'!I14))</x:f>
        <x:v>0</x:v>
      </x:c>
      <x:c r="D21" s="9" t="str">
        <x:f>IF('Itens'!A14="","","Início "&amp;'Itens'!A14)</x:f>
      </x:c>
      <x:c r="E21" s="9" t="str">
        <x:f>IF(A21="","",SUMIFS($C$7:$C$406,$A$7:$A$406,A21,$B$7:$B$406,"&lt;="&amp;B21))</x:f>
      </x:c>
      <x:c r="F21" s="9" t="n">
        <x:f>IF(AND(A21='Disponibilidade'!$B$7,ISNUMBER(B21),B21&gt;='Disponibilidade'!$B$8,B21&lt;'Disponibilidade'!$B$9),E21,0)</x:f>
        <x:v>0</x:v>
      </x:c>
    </x:row>
    <x:row r="22" ht="23" customHeight="1">
      <x:c r="A22" s="9" t="str">
        <x:f>IF('Itens'!A14="","",'Itens'!C14)</x:f>
      </x:c>
      <x:c r="B22" s="12" t="str">
        <x:f>IF('Itens'!A14="","",IF('Itens'!J14&lt;&gt;"OK",0,'Itens'!H14))</x:f>
      </x:c>
      <x:c r="C22" s="9" t="n">
        <x:f>IF('Itens'!A14="",0,IF('Itens'!J14&lt;&gt;"OK",0,-'Itens'!D14*'Itens'!I14))</x:f>
        <x:v>0</x:v>
      </x:c>
      <x:c r="D22" s="9" t="str">
        <x:f>IF('Itens'!A14="","","Fim "&amp;'Itens'!A14)</x:f>
      </x:c>
      <x:c r="E22" s="9" t="str">
        <x:f>IF(A22="","",SUMIFS($C$7:$C$406,$A$7:$A$406,A22,$B$7:$B$406,"&lt;="&amp;B22))</x:f>
      </x:c>
      <x:c r="F22" s="9" t="n">
        <x:f>IF(AND(A22='Disponibilidade'!$B$7,ISNUMBER(B22),B22&gt;='Disponibilidade'!$B$8,B22&lt;'Disponibilidade'!$B$9),E22,0)</x:f>
        <x:v>0</x:v>
      </x:c>
    </x:row>
    <x:row r="23" ht="23" customHeight="1">
      <x:c r="A23" s="9" t="str">
        <x:f>IF('Itens'!A15="","",'Itens'!C15)</x:f>
      </x:c>
      <x:c r="B23" s="12" t="str">
        <x:f>IF('Itens'!A15="","",IF('Itens'!J15&lt;&gt;"OK",0,'Itens'!G15))</x:f>
      </x:c>
      <x:c r="C23" s="9" t="n">
        <x:f>IF('Itens'!A15="",0,IF('Itens'!J15&lt;&gt;"OK",0,'Itens'!D15*'Itens'!I15))</x:f>
        <x:v>0</x:v>
      </x:c>
      <x:c r="D23" s="9" t="str">
        <x:f>IF('Itens'!A15="","","Início "&amp;'Itens'!A15)</x:f>
      </x:c>
      <x:c r="E23" s="9" t="str">
        <x:f>IF(A23="","",SUMIFS($C$7:$C$406,$A$7:$A$406,A23,$B$7:$B$406,"&lt;="&amp;B23))</x:f>
      </x:c>
      <x:c r="F23" s="9" t="n">
        <x:f>IF(AND(A23='Disponibilidade'!$B$7,ISNUMBER(B23),B23&gt;='Disponibilidade'!$B$8,B23&lt;'Disponibilidade'!$B$9),E23,0)</x:f>
        <x:v>0</x:v>
      </x:c>
    </x:row>
    <x:row r="24" ht="23" customHeight="1">
      <x:c r="A24" s="9" t="str">
        <x:f>IF('Itens'!A15="","",'Itens'!C15)</x:f>
      </x:c>
      <x:c r="B24" s="12" t="str">
        <x:f>IF('Itens'!A15="","",IF('Itens'!J15&lt;&gt;"OK",0,'Itens'!H15))</x:f>
      </x:c>
      <x:c r="C24" s="9" t="n">
        <x:f>IF('Itens'!A15="",0,IF('Itens'!J15&lt;&gt;"OK",0,-'Itens'!D15*'Itens'!I15))</x:f>
        <x:v>0</x:v>
      </x:c>
      <x:c r="D24" s="9" t="str">
        <x:f>IF('Itens'!A15="","","Fim "&amp;'Itens'!A15)</x:f>
      </x:c>
      <x:c r="E24" s="9" t="str">
        <x:f>IF(A24="","",SUMIFS($C$7:$C$406,$A$7:$A$406,A24,$B$7:$B$406,"&lt;="&amp;B24))</x:f>
      </x:c>
      <x:c r="F24" s="9" t="n">
        <x:f>IF(AND(A24='Disponibilidade'!$B$7,ISNUMBER(B24),B24&gt;='Disponibilidade'!$B$8,B24&lt;'Disponibilidade'!$B$9),E24,0)</x:f>
        <x:v>0</x:v>
      </x:c>
    </x:row>
    <x:row r="25" ht="23" customHeight="1">
      <x:c r="A25" s="9" t="str">
        <x:f>IF('Itens'!A16="","",'Itens'!C16)</x:f>
      </x:c>
      <x:c r="B25" s="12" t="str">
        <x:f>IF('Itens'!A16="","",IF('Itens'!J16&lt;&gt;"OK",0,'Itens'!G16))</x:f>
      </x:c>
      <x:c r="C25" s="9" t="n">
        <x:f>IF('Itens'!A16="",0,IF('Itens'!J16&lt;&gt;"OK",0,'Itens'!D16*'Itens'!I16))</x:f>
        <x:v>0</x:v>
      </x:c>
      <x:c r="D25" s="9" t="str">
        <x:f>IF('Itens'!A16="","","Início "&amp;'Itens'!A16)</x:f>
      </x:c>
      <x:c r="E25" s="9" t="str">
        <x:f>IF(A25="","",SUMIFS($C$7:$C$406,$A$7:$A$406,A25,$B$7:$B$406,"&lt;="&amp;B25))</x:f>
      </x:c>
      <x:c r="F25" s="9" t="n">
        <x:f>IF(AND(A25='Disponibilidade'!$B$7,ISNUMBER(B25),B25&gt;='Disponibilidade'!$B$8,B25&lt;'Disponibilidade'!$B$9),E25,0)</x:f>
        <x:v>0</x:v>
      </x:c>
    </x:row>
    <x:row r="26" ht="23" customHeight="1">
      <x:c r="A26" s="9" t="str">
        <x:f>IF('Itens'!A16="","",'Itens'!C16)</x:f>
      </x:c>
      <x:c r="B26" s="12" t="str">
        <x:f>IF('Itens'!A16="","",IF('Itens'!J16&lt;&gt;"OK",0,'Itens'!H16))</x:f>
      </x:c>
      <x:c r="C26" s="9" t="n">
        <x:f>IF('Itens'!A16="",0,IF('Itens'!J16&lt;&gt;"OK",0,-'Itens'!D16*'Itens'!I16))</x:f>
        <x:v>0</x:v>
      </x:c>
      <x:c r="D26" s="9" t="str">
        <x:f>IF('Itens'!A16="","","Fim "&amp;'Itens'!A16)</x:f>
      </x:c>
      <x:c r="E26" s="9" t="str">
        <x:f>IF(A26="","",SUMIFS($C$7:$C$406,$A$7:$A$406,A26,$B$7:$B$406,"&lt;="&amp;B26))</x:f>
      </x:c>
      <x:c r="F26" s="9" t="n">
        <x:f>IF(AND(A26='Disponibilidade'!$B$7,ISNUMBER(B26),B26&gt;='Disponibilidade'!$B$8,B26&lt;'Disponibilidade'!$B$9),E26,0)</x:f>
        <x:v>0</x:v>
      </x:c>
    </x:row>
    <x:row r="27" ht="23" customHeight="1">
      <x:c r="A27" s="9" t="str">
        <x:f>IF('Itens'!A17="","",'Itens'!C17)</x:f>
      </x:c>
      <x:c r="B27" s="12" t="str">
        <x:f>IF('Itens'!A17="","",IF('Itens'!J17&lt;&gt;"OK",0,'Itens'!G17))</x:f>
      </x:c>
      <x:c r="C27" s="9" t="n">
        <x:f>IF('Itens'!A17="",0,IF('Itens'!J17&lt;&gt;"OK",0,'Itens'!D17*'Itens'!I17))</x:f>
        <x:v>0</x:v>
      </x:c>
      <x:c r="D27" s="9" t="str">
        <x:f>IF('Itens'!A17="","","Início "&amp;'Itens'!A17)</x:f>
      </x:c>
      <x:c r="E27" s="9" t="str">
        <x:f>IF(A27="","",SUMIFS($C$7:$C$406,$A$7:$A$406,A27,$B$7:$B$406,"&lt;="&amp;B27))</x:f>
      </x:c>
      <x:c r="F27" s="9" t="n">
        <x:f>IF(AND(A27='Disponibilidade'!$B$7,ISNUMBER(B27),B27&gt;='Disponibilidade'!$B$8,B27&lt;'Disponibilidade'!$B$9),E27,0)</x:f>
        <x:v>0</x:v>
      </x:c>
    </x:row>
    <x:row r="28" ht="23" customHeight="1">
      <x:c r="A28" s="9" t="str">
        <x:f>IF('Itens'!A17="","",'Itens'!C17)</x:f>
      </x:c>
      <x:c r="B28" s="12" t="str">
        <x:f>IF('Itens'!A17="","",IF('Itens'!J17&lt;&gt;"OK",0,'Itens'!H17))</x:f>
      </x:c>
      <x:c r="C28" s="9" t="n">
        <x:f>IF('Itens'!A17="",0,IF('Itens'!J17&lt;&gt;"OK",0,-'Itens'!D17*'Itens'!I17))</x:f>
        <x:v>0</x:v>
      </x:c>
      <x:c r="D28" s="9" t="str">
        <x:f>IF('Itens'!A17="","","Fim "&amp;'Itens'!A17)</x:f>
      </x:c>
      <x:c r="E28" s="9" t="str">
        <x:f>IF(A28="","",SUMIFS($C$7:$C$406,$A$7:$A$406,A28,$B$7:$B$406,"&lt;="&amp;B28))</x:f>
      </x:c>
      <x:c r="F28" s="9" t="n">
        <x:f>IF(AND(A28='Disponibilidade'!$B$7,ISNUMBER(B28),B28&gt;='Disponibilidade'!$B$8,B28&lt;'Disponibilidade'!$B$9),E28,0)</x:f>
        <x:v>0</x:v>
      </x:c>
    </x:row>
    <x:row r="29" ht="23" customHeight="1">
      <x:c r="A29" s="9" t="str">
        <x:f>IF('Itens'!A18="","",'Itens'!C18)</x:f>
      </x:c>
      <x:c r="B29" s="12" t="str">
        <x:f>IF('Itens'!A18="","",IF('Itens'!J18&lt;&gt;"OK",0,'Itens'!G18))</x:f>
      </x:c>
      <x:c r="C29" s="9" t="n">
        <x:f>IF('Itens'!A18="",0,IF('Itens'!J18&lt;&gt;"OK",0,'Itens'!D18*'Itens'!I18))</x:f>
        <x:v>0</x:v>
      </x:c>
      <x:c r="D29" s="9" t="str">
        <x:f>IF('Itens'!A18="","","Início "&amp;'Itens'!A18)</x:f>
      </x:c>
      <x:c r="E29" s="9" t="str">
        <x:f>IF(A29="","",SUMIFS($C$7:$C$406,$A$7:$A$406,A29,$B$7:$B$406,"&lt;="&amp;B29))</x:f>
      </x:c>
      <x:c r="F29" s="9" t="n">
        <x:f>IF(AND(A29='Disponibilidade'!$B$7,ISNUMBER(B29),B29&gt;='Disponibilidade'!$B$8,B29&lt;'Disponibilidade'!$B$9),E29,0)</x:f>
        <x:v>0</x:v>
      </x:c>
    </x:row>
    <x:row r="30" ht="23" customHeight="1">
      <x:c r="A30" s="9" t="str">
        <x:f>IF('Itens'!A18="","",'Itens'!C18)</x:f>
      </x:c>
      <x:c r="B30" s="12" t="str">
        <x:f>IF('Itens'!A18="","",IF('Itens'!J18&lt;&gt;"OK",0,'Itens'!H18))</x:f>
      </x:c>
      <x:c r="C30" s="9" t="n">
        <x:f>IF('Itens'!A18="",0,IF('Itens'!J18&lt;&gt;"OK",0,-'Itens'!D18*'Itens'!I18))</x:f>
        <x:v>0</x:v>
      </x:c>
      <x:c r="D30" s="9" t="str">
        <x:f>IF('Itens'!A18="","","Fim "&amp;'Itens'!A18)</x:f>
      </x:c>
      <x:c r="E30" s="9" t="str">
        <x:f>IF(A30="","",SUMIFS($C$7:$C$406,$A$7:$A$406,A30,$B$7:$B$406,"&lt;="&amp;B30))</x:f>
      </x:c>
      <x:c r="F30" s="9" t="n">
        <x:f>IF(AND(A30='Disponibilidade'!$B$7,ISNUMBER(B30),B30&gt;='Disponibilidade'!$B$8,B30&lt;'Disponibilidade'!$B$9),E30,0)</x:f>
        <x:v>0</x:v>
      </x:c>
    </x:row>
    <x:row r="31" ht="23" customHeight="1">
      <x:c r="A31" s="9" t="str">
        <x:f>IF('Itens'!A19="","",'Itens'!C19)</x:f>
      </x:c>
      <x:c r="B31" s="12" t="str">
        <x:f>IF('Itens'!A19="","",IF('Itens'!J19&lt;&gt;"OK",0,'Itens'!G19))</x:f>
      </x:c>
      <x:c r="C31" s="9" t="n">
        <x:f>IF('Itens'!A19="",0,IF('Itens'!J19&lt;&gt;"OK",0,'Itens'!D19*'Itens'!I19))</x:f>
        <x:v>0</x:v>
      </x:c>
      <x:c r="D31" s="9" t="str">
        <x:f>IF('Itens'!A19="","","Início "&amp;'Itens'!A19)</x:f>
      </x:c>
      <x:c r="E31" s="9" t="str">
        <x:f>IF(A31="","",SUMIFS($C$7:$C$406,$A$7:$A$406,A31,$B$7:$B$406,"&lt;="&amp;B31))</x:f>
      </x:c>
      <x:c r="F31" s="9" t="n">
        <x:f>IF(AND(A31='Disponibilidade'!$B$7,ISNUMBER(B31),B31&gt;='Disponibilidade'!$B$8,B31&lt;'Disponibilidade'!$B$9),E31,0)</x:f>
        <x:v>0</x:v>
      </x:c>
    </x:row>
    <x:row r="32" ht="23" customHeight="1">
      <x:c r="A32" s="9" t="str">
        <x:f>IF('Itens'!A19="","",'Itens'!C19)</x:f>
      </x:c>
      <x:c r="B32" s="12" t="str">
        <x:f>IF('Itens'!A19="","",IF('Itens'!J19&lt;&gt;"OK",0,'Itens'!H19))</x:f>
      </x:c>
      <x:c r="C32" s="9" t="n">
        <x:f>IF('Itens'!A19="",0,IF('Itens'!J19&lt;&gt;"OK",0,-'Itens'!D19*'Itens'!I19))</x:f>
        <x:v>0</x:v>
      </x:c>
      <x:c r="D32" s="9" t="str">
        <x:f>IF('Itens'!A19="","","Fim "&amp;'Itens'!A19)</x:f>
      </x:c>
      <x:c r="E32" s="9" t="str">
        <x:f>IF(A32="","",SUMIFS($C$7:$C$406,$A$7:$A$406,A32,$B$7:$B$406,"&lt;="&amp;B32))</x:f>
      </x:c>
      <x:c r="F32" s="9" t="n">
        <x:f>IF(AND(A32='Disponibilidade'!$B$7,ISNUMBER(B32),B32&gt;='Disponibilidade'!$B$8,B32&lt;'Disponibilidade'!$B$9),E32,0)</x:f>
        <x:v>0</x:v>
      </x:c>
    </x:row>
    <x:row r="33" ht="23" customHeight="1">
      <x:c r="A33" s="9" t="str">
        <x:f>IF('Itens'!A20="","",'Itens'!C20)</x:f>
      </x:c>
      <x:c r="B33" s="12" t="str">
        <x:f>IF('Itens'!A20="","",IF('Itens'!J20&lt;&gt;"OK",0,'Itens'!G20))</x:f>
      </x:c>
      <x:c r="C33" s="9" t="n">
        <x:f>IF('Itens'!A20="",0,IF('Itens'!J20&lt;&gt;"OK",0,'Itens'!D20*'Itens'!I20))</x:f>
        <x:v>0</x:v>
      </x:c>
      <x:c r="D33" s="9" t="str">
        <x:f>IF('Itens'!A20="","","Início "&amp;'Itens'!A20)</x:f>
      </x:c>
      <x:c r="E33" s="9" t="str">
        <x:f>IF(A33="","",SUMIFS($C$7:$C$406,$A$7:$A$406,A33,$B$7:$B$406,"&lt;="&amp;B33))</x:f>
      </x:c>
      <x:c r="F33" s="9" t="n">
        <x:f>IF(AND(A33='Disponibilidade'!$B$7,ISNUMBER(B33),B33&gt;='Disponibilidade'!$B$8,B33&lt;'Disponibilidade'!$B$9),E33,0)</x:f>
        <x:v>0</x:v>
      </x:c>
    </x:row>
    <x:row r="34" ht="23" customHeight="1">
      <x:c r="A34" s="9" t="str">
        <x:f>IF('Itens'!A20="","",'Itens'!C20)</x:f>
      </x:c>
      <x:c r="B34" s="12" t="str">
        <x:f>IF('Itens'!A20="","",IF('Itens'!J20&lt;&gt;"OK",0,'Itens'!H20))</x:f>
      </x:c>
      <x:c r="C34" s="9" t="n">
        <x:f>IF('Itens'!A20="",0,IF('Itens'!J20&lt;&gt;"OK",0,-'Itens'!D20*'Itens'!I20))</x:f>
        <x:v>0</x:v>
      </x:c>
      <x:c r="D34" s="9" t="str">
        <x:f>IF('Itens'!A20="","","Fim "&amp;'Itens'!A20)</x:f>
      </x:c>
      <x:c r="E34" s="9" t="str">
        <x:f>IF(A34="","",SUMIFS($C$7:$C$406,$A$7:$A$406,A34,$B$7:$B$406,"&lt;="&amp;B34))</x:f>
      </x:c>
      <x:c r="F34" s="9" t="n">
        <x:f>IF(AND(A34='Disponibilidade'!$B$7,ISNUMBER(B34),B34&gt;='Disponibilidade'!$B$8,B34&lt;'Disponibilidade'!$B$9),E34,0)</x:f>
        <x:v>0</x:v>
      </x:c>
    </x:row>
    <x:row r="35" ht="23" customHeight="1">
      <x:c r="A35" s="9" t="str">
        <x:f>IF('Itens'!A21="","",'Itens'!C21)</x:f>
      </x:c>
      <x:c r="B35" s="12" t="str">
        <x:f>IF('Itens'!A21="","",IF('Itens'!J21&lt;&gt;"OK",0,'Itens'!G21))</x:f>
      </x:c>
      <x:c r="C35" s="9" t="n">
        <x:f>IF('Itens'!A21="",0,IF('Itens'!J21&lt;&gt;"OK",0,'Itens'!D21*'Itens'!I21))</x:f>
        <x:v>0</x:v>
      </x:c>
      <x:c r="D35" s="9" t="str">
        <x:f>IF('Itens'!A21="","","Início "&amp;'Itens'!A21)</x:f>
      </x:c>
      <x:c r="E35" s="9" t="str">
        <x:f>IF(A35="","",SUMIFS($C$7:$C$406,$A$7:$A$406,A35,$B$7:$B$406,"&lt;="&amp;B35))</x:f>
      </x:c>
      <x:c r="F35" s="9" t="n">
        <x:f>IF(AND(A35='Disponibilidade'!$B$7,ISNUMBER(B35),B35&gt;='Disponibilidade'!$B$8,B35&lt;'Disponibilidade'!$B$9),E35,0)</x:f>
        <x:v>0</x:v>
      </x:c>
    </x:row>
    <x:row r="36" ht="23" customHeight="1">
      <x:c r="A36" s="9" t="str">
        <x:f>IF('Itens'!A21="","",'Itens'!C21)</x:f>
      </x:c>
      <x:c r="B36" s="12" t="str">
        <x:f>IF('Itens'!A21="","",IF('Itens'!J21&lt;&gt;"OK",0,'Itens'!H21))</x:f>
      </x:c>
      <x:c r="C36" s="9" t="n">
        <x:f>IF('Itens'!A21="",0,IF('Itens'!J21&lt;&gt;"OK",0,-'Itens'!D21*'Itens'!I21))</x:f>
        <x:v>0</x:v>
      </x:c>
      <x:c r="D36" s="9" t="str">
        <x:f>IF('Itens'!A21="","","Fim "&amp;'Itens'!A21)</x:f>
      </x:c>
      <x:c r="E36" s="9" t="str">
        <x:f>IF(A36="","",SUMIFS($C$7:$C$406,$A$7:$A$406,A36,$B$7:$B$406,"&lt;="&amp;B36))</x:f>
      </x:c>
      <x:c r="F36" s="9" t="n">
        <x:f>IF(AND(A36='Disponibilidade'!$B$7,ISNUMBER(B36),B36&gt;='Disponibilidade'!$B$8,B36&lt;'Disponibilidade'!$B$9),E36,0)</x:f>
        <x:v>0</x:v>
      </x:c>
    </x:row>
    <x:row r="37" ht="23" customHeight="1">
      <x:c r="A37" s="9" t="str">
        <x:f>IF('Itens'!A22="","",'Itens'!C22)</x:f>
      </x:c>
      <x:c r="B37" s="12" t="str">
        <x:f>IF('Itens'!A22="","",IF('Itens'!J22&lt;&gt;"OK",0,'Itens'!G22))</x:f>
      </x:c>
      <x:c r="C37" s="9" t="n">
        <x:f>IF('Itens'!A22="",0,IF('Itens'!J22&lt;&gt;"OK",0,'Itens'!D22*'Itens'!I22))</x:f>
        <x:v>0</x:v>
      </x:c>
      <x:c r="D37" s="9" t="str">
        <x:f>IF('Itens'!A22="","","Início "&amp;'Itens'!A22)</x:f>
      </x:c>
      <x:c r="E37" s="9" t="str">
        <x:f>IF(A37="","",SUMIFS($C$7:$C$406,$A$7:$A$406,A37,$B$7:$B$406,"&lt;="&amp;B37))</x:f>
      </x:c>
      <x:c r="F37" s="9" t="n">
        <x:f>IF(AND(A37='Disponibilidade'!$B$7,ISNUMBER(B37),B37&gt;='Disponibilidade'!$B$8,B37&lt;'Disponibilidade'!$B$9),E37,0)</x:f>
        <x:v>0</x:v>
      </x:c>
    </x:row>
    <x:row r="38" ht="23" customHeight="1">
      <x:c r="A38" s="9" t="str">
        <x:f>IF('Itens'!A22="","",'Itens'!C22)</x:f>
      </x:c>
      <x:c r="B38" s="12" t="str">
        <x:f>IF('Itens'!A22="","",IF('Itens'!J22&lt;&gt;"OK",0,'Itens'!H22))</x:f>
      </x:c>
      <x:c r="C38" s="9" t="n">
        <x:f>IF('Itens'!A22="",0,IF('Itens'!J22&lt;&gt;"OK",0,-'Itens'!D22*'Itens'!I22))</x:f>
        <x:v>0</x:v>
      </x:c>
      <x:c r="D38" s="9" t="str">
        <x:f>IF('Itens'!A22="","","Fim "&amp;'Itens'!A22)</x:f>
      </x:c>
      <x:c r="E38" s="9" t="str">
        <x:f>IF(A38="","",SUMIFS($C$7:$C$406,$A$7:$A$406,A38,$B$7:$B$406,"&lt;="&amp;B38))</x:f>
      </x:c>
      <x:c r="F38" s="9" t="n">
        <x:f>IF(AND(A38='Disponibilidade'!$B$7,ISNUMBER(B38),B38&gt;='Disponibilidade'!$B$8,B38&lt;'Disponibilidade'!$B$9),E38,0)</x:f>
        <x:v>0</x:v>
      </x:c>
    </x:row>
    <x:row r="39" ht="23" customHeight="1">
      <x:c r="A39" s="9" t="str">
        <x:f>IF('Itens'!A23="","",'Itens'!C23)</x:f>
      </x:c>
      <x:c r="B39" s="12" t="str">
        <x:f>IF('Itens'!A23="","",IF('Itens'!J23&lt;&gt;"OK",0,'Itens'!G23))</x:f>
      </x:c>
      <x:c r="C39" s="9" t="n">
        <x:f>IF('Itens'!A23="",0,IF('Itens'!J23&lt;&gt;"OK",0,'Itens'!D23*'Itens'!I23))</x:f>
        <x:v>0</x:v>
      </x:c>
      <x:c r="D39" s="9" t="str">
        <x:f>IF('Itens'!A23="","","Início "&amp;'Itens'!A23)</x:f>
      </x:c>
      <x:c r="E39" s="9" t="str">
        <x:f>IF(A39="","",SUMIFS($C$7:$C$406,$A$7:$A$406,A39,$B$7:$B$406,"&lt;="&amp;B39))</x:f>
      </x:c>
      <x:c r="F39" s="9" t="n">
        <x:f>IF(AND(A39='Disponibilidade'!$B$7,ISNUMBER(B39),B39&gt;='Disponibilidade'!$B$8,B39&lt;'Disponibilidade'!$B$9),E39,0)</x:f>
        <x:v>0</x:v>
      </x:c>
    </x:row>
    <x:row r="40" ht="23" customHeight="1">
      <x:c r="A40" s="9" t="str">
        <x:f>IF('Itens'!A23="","",'Itens'!C23)</x:f>
      </x:c>
      <x:c r="B40" s="12" t="str">
        <x:f>IF('Itens'!A23="","",IF('Itens'!J23&lt;&gt;"OK",0,'Itens'!H23))</x:f>
      </x:c>
      <x:c r="C40" s="9" t="n">
        <x:f>IF('Itens'!A23="",0,IF('Itens'!J23&lt;&gt;"OK",0,-'Itens'!D23*'Itens'!I23))</x:f>
        <x:v>0</x:v>
      </x:c>
      <x:c r="D40" s="9" t="str">
        <x:f>IF('Itens'!A23="","","Fim "&amp;'Itens'!A23)</x:f>
      </x:c>
      <x:c r="E40" s="9" t="str">
        <x:f>IF(A40="","",SUMIFS($C$7:$C$406,$A$7:$A$406,A40,$B$7:$B$406,"&lt;="&amp;B40))</x:f>
      </x:c>
      <x:c r="F40" s="9" t="n">
        <x:f>IF(AND(A40='Disponibilidade'!$B$7,ISNUMBER(B40),B40&gt;='Disponibilidade'!$B$8,B40&lt;'Disponibilidade'!$B$9),E40,0)</x:f>
        <x:v>0</x:v>
      </x:c>
    </x:row>
    <x:row r="41" ht="23" customHeight="1">
      <x:c r="A41" s="9" t="str">
        <x:f>IF('Itens'!A24="","",'Itens'!C24)</x:f>
      </x:c>
      <x:c r="B41" s="12" t="str">
        <x:f>IF('Itens'!A24="","",IF('Itens'!J24&lt;&gt;"OK",0,'Itens'!G24))</x:f>
      </x:c>
      <x:c r="C41" s="9" t="n">
        <x:f>IF('Itens'!A24="",0,IF('Itens'!J24&lt;&gt;"OK",0,'Itens'!D24*'Itens'!I24))</x:f>
        <x:v>0</x:v>
      </x:c>
      <x:c r="D41" s="9" t="str">
        <x:f>IF('Itens'!A24="","","Início "&amp;'Itens'!A24)</x:f>
      </x:c>
      <x:c r="E41" s="9" t="str">
        <x:f>IF(A41="","",SUMIFS($C$7:$C$406,$A$7:$A$406,A41,$B$7:$B$406,"&lt;="&amp;B41))</x:f>
      </x:c>
      <x:c r="F41" s="9" t="n">
        <x:f>IF(AND(A41='Disponibilidade'!$B$7,ISNUMBER(B41),B41&gt;='Disponibilidade'!$B$8,B41&lt;'Disponibilidade'!$B$9),E41,0)</x:f>
        <x:v>0</x:v>
      </x:c>
    </x:row>
    <x:row r="42" ht="23" customHeight="1">
      <x:c r="A42" s="9" t="str">
        <x:f>IF('Itens'!A24="","",'Itens'!C24)</x:f>
      </x:c>
      <x:c r="B42" s="12" t="str">
        <x:f>IF('Itens'!A24="","",IF('Itens'!J24&lt;&gt;"OK",0,'Itens'!H24))</x:f>
      </x:c>
      <x:c r="C42" s="9" t="n">
        <x:f>IF('Itens'!A24="",0,IF('Itens'!J24&lt;&gt;"OK",0,-'Itens'!D24*'Itens'!I24))</x:f>
        <x:v>0</x:v>
      </x:c>
      <x:c r="D42" s="9" t="str">
        <x:f>IF('Itens'!A24="","","Fim "&amp;'Itens'!A24)</x:f>
      </x:c>
      <x:c r="E42" s="9" t="str">
        <x:f>IF(A42="","",SUMIFS($C$7:$C$406,$A$7:$A$406,A42,$B$7:$B$406,"&lt;="&amp;B42))</x:f>
      </x:c>
      <x:c r="F42" s="9" t="n">
        <x:f>IF(AND(A42='Disponibilidade'!$B$7,ISNUMBER(B42),B42&gt;='Disponibilidade'!$B$8,B42&lt;'Disponibilidade'!$B$9),E42,0)</x:f>
        <x:v>0</x:v>
      </x:c>
    </x:row>
    <x:row r="43" ht="23" customHeight="1">
      <x:c r="A43" s="9" t="str">
        <x:f>IF('Itens'!A25="","",'Itens'!C25)</x:f>
      </x:c>
      <x:c r="B43" s="12" t="str">
        <x:f>IF('Itens'!A25="","",IF('Itens'!J25&lt;&gt;"OK",0,'Itens'!G25))</x:f>
      </x:c>
      <x:c r="C43" s="9" t="n">
        <x:f>IF('Itens'!A25="",0,IF('Itens'!J25&lt;&gt;"OK",0,'Itens'!D25*'Itens'!I25))</x:f>
        <x:v>0</x:v>
      </x:c>
      <x:c r="D43" s="9" t="str">
        <x:f>IF('Itens'!A25="","","Início "&amp;'Itens'!A25)</x:f>
      </x:c>
      <x:c r="E43" s="9" t="str">
        <x:f>IF(A43="","",SUMIFS($C$7:$C$406,$A$7:$A$406,A43,$B$7:$B$406,"&lt;="&amp;B43))</x:f>
      </x:c>
      <x:c r="F43" s="9" t="n">
        <x:f>IF(AND(A43='Disponibilidade'!$B$7,ISNUMBER(B43),B43&gt;='Disponibilidade'!$B$8,B43&lt;'Disponibilidade'!$B$9),E43,0)</x:f>
        <x:v>0</x:v>
      </x:c>
    </x:row>
    <x:row r="44" ht="23" customHeight="1">
      <x:c r="A44" s="9" t="str">
        <x:f>IF('Itens'!A25="","",'Itens'!C25)</x:f>
      </x:c>
      <x:c r="B44" s="12" t="str">
        <x:f>IF('Itens'!A25="","",IF('Itens'!J25&lt;&gt;"OK",0,'Itens'!H25))</x:f>
      </x:c>
      <x:c r="C44" s="9" t="n">
        <x:f>IF('Itens'!A25="",0,IF('Itens'!J25&lt;&gt;"OK",0,-'Itens'!D25*'Itens'!I25))</x:f>
        <x:v>0</x:v>
      </x:c>
      <x:c r="D44" s="9" t="str">
        <x:f>IF('Itens'!A25="","","Fim "&amp;'Itens'!A25)</x:f>
      </x:c>
      <x:c r="E44" s="9" t="str">
        <x:f>IF(A44="","",SUMIFS($C$7:$C$406,$A$7:$A$406,A44,$B$7:$B$406,"&lt;="&amp;B44))</x:f>
      </x:c>
      <x:c r="F44" s="9" t="n">
        <x:f>IF(AND(A44='Disponibilidade'!$B$7,ISNUMBER(B44),B44&gt;='Disponibilidade'!$B$8,B44&lt;'Disponibilidade'!$B$9),E44,0)</x:f>
        <x:v>0</x:v>
      </x:c>
    </x:row>
    <x:row r="45" ht="23" customHeight="1">
      <x:c r="A45" s="9" t="str">
        <x:f>IF('Itens'!A26="","",'Itens'!C26)</x:f>
      </x:c>
      <x:c r="B45" s="12" t="str">
        <x:f>IF('Itens'!A26="","",IF('Itens'!J26&lt;&gt;"OK",0,'Itens'!G26))</x:f>
      </x:c>
      <x:c r="C45" s="9" t="n">
        <x:f>IF('Itens'!A26="",0,IF('Itens'!J26&lt;&gt;"OK",0,'Itens'!D26*'Itens'!I26))</x:f>
        <x:v>0</x:v>
      </x:c>
      <x:c r="D45" s="9" t="str">
        <x:f>IF('Itens'!A26="","","Início "&amp;'Itens'!A26)</x:f>
      </x:c>
      <x:c r="E45" s="9" t="str">
        <x:f>IF(A45="","",SUMIFS($C$7:$C$406,$A$7:$A$406,A45,$B$7:$B$406,"&lt;="&amp;B45))</x:f>
      </x:c>
      <x:c r="F45" s="9" t="n">
        <x:f>IF(AND(A45='Disponibilidade'!$B$7,ISNUMBER(B45),B45&gt;='Disponibilidade'!$B$8,B45&lt;'Disponibilidade'!$B$9),E45,0)</x:f>
        <x:v>0</x:v>
      </x:c>
    </x:row>
    <x:row r="46" ht="23" customHeight="1">
      <x:c r="A46" s="9" t="str">
        <x:f>IF('Itens'!A26="","",'Itens'!C26)</x:f>
      </x:c>
      <x:c r="B46" s="12" t="str">
        <x:f>IF('Itens'!A26="","",IF('Itens'!J26&lt;&gt;"OK",0,'Itens'!H26))</x:f>
      </x:c>
      <x:c r="C46" s="9" t="n">
        <x:f>IF('Itens'!A26="",0,IF('Itens'!J26&lt;&gt;"OK",0,-'Itens'!D26*'Itens'!I26))</x:f>
        <x:v>0</x:v>
      </x:c>
      <x:c r="D46" s="9" t="str">
        <x:f>IF('Itens'!A26="","","Fim "&amp;'Itens'!A26)</x:f>
      </x:c>
      <x:c r="E46" s="9" t="str">
        <x:f>IF(A46="","",SUMIFS($C$7:$C$406,$A$7:$A$406,A46,$B$7:$B$406,"&lt;="&amp;B46))</x:f>
      </x:c>
      <x:c r="F46" s="9" t="n">
        <x:f>IF(AND(A46='Disponibilidade'!$B$7,ISNUMBER(B46),B46&gt;='Disponibilidade'!$B$8,B46&lt;'Disponibilidade'!$B$9),E46,0)</x:f>
        <x:v>0</x:v>
      </x:c>
    </x:row>
    <x:row r="47" ht="23" customHeight="1">
      <x:c r="A47" s="9" t="str">
        <x:f>IF('Itens'!A27="","",'Itens'!C27)</x:f>
      </x:c>
      <x:c r="B47" s="12" t="str">
        <x:f>IF('Itens'!A27="","",IF('Itens'!J27&lt;&gt;"OK",0,'Itens'!G27))</x:f>
      </x:c>
      <x:c r="C47" s="9" t="n">
        <x:f>IF('Itens'!A27="",0,IF('Itens'!J27&lt;&gt;"OK",0,'Itens'!D27*'Itens'!I27))</x:f>
        <x:v>0</x:v>
      </x:c>
      <x:c r="D47" s="9" t="str">
        <x:f>IF('Itens'!A27="","","Início "&amp;'Itens'!A27)</x:f>
      </x:c>
      <x:c r="E47" s="9" t="str">
        <x:f>IF(A47="","",SUMIFS($C$7:$C$406,$A$7:$A$406,A47,$B$7:$B$406,"&lt;="&amp;B47))</x:f>
      </x:c>
      <x:c r="F47" s="9" t="n">
        <x:f>IF(AND(A47='Disponibilidade'!$B$7,ISNUMBER(B47),B47&gt;='Disponibilidade'!$B$8,B47&lt;'Disponibilidade'!$B$9),E47,0)</x:f>
        <x:v>0</x:v>
      </x:c>
    </x:row>
    <x:row r="48" ht="23" customHeight="1">
      <x:c r="A48" s="9" t="str">
        <x:f>IF('Itens'!A27="","",'Itens'!C27)</x:f>
      </x:c>
      <x:c r="B48" s="12" t="str">
        <x:f>IF('Itens'!A27="","",IF('Itens'!J27&lt;&gt;"OK",0,'Itens'!H27))</x:f>
      </x:c>
      <x:c r="C48" s="9" t="n">
        <x:f>IF('Itens'!A27="",0,IF('Itens'!J27&lt;&gt;"OK",0,-'Itens'!D27*'Itens'!I27))</x:f>
        <x:v>0</x:v>
      </x:c>
      <x:c r="D48" s="9" t="str">
        <x:f>IF('Itens'!A27="","","Fim "&amp;'Itens'!A27)</x:f>
      </x:c>
      <x:c r="E48" s="9" t="str">
        <x:f>IF(A48="","",SUMIFS($C$7:$C$406,$A$7:$A$406,A48,$B$7:$B$406,"&lt;="&amp;B48))</x:f>
      </x:c>
      <x:c r="F48" s="9" t="n">
        <x:f>IF(AND(A48='Disponibilidade'!$B$7,ISNUMBER(B48),B48&gt;='Disponibilidade'!$B$8,B48&lt;'Disponibilidade'!$B$9),E48,0)</x:f>
        <x:v>0</x:v>
      </x:c>
    </x:row>
    <x:row r="49" ht="23" customHeight="1">
      <x:c r="A49" s="9" t="str">
        <x:f>IF('Itens'!A28="","",'Itens'!C28)</x:f>
      </x:c>
      <x:c r="B49" s="12" t="str">
        <x:f>IF('Itens'!A28="","",IF('Itens'!J28&lt;&gt;"OK",0,'Itens'!G28))</x:f>
      </x:c>
      <x:c r="C49" s="9" t="n">
        <x:f>IF('Itens'!A28="",0,IF('Itens'!J28&lt;&gt;"OK",0,'Itens'!D28*'Itens'!I28))</x:f>
        <x:v>0</x:v>
      </x:c>
      <x:c r="D49" s="9" t="str">
        <x:f>IF('Itens'!A28="","","Início "&amp;'Itens'!A28)</x:f>
      </x:c>
      <x:c r="E49" s="9" t="str">
        <x:f>IF(A49="","",SUMIFS($C$7:$C$406,$A$7:$A$406,A49,$B$7:$B$406,"&lt;="&amp;B49))</x:f>
      </x:c>
      <x:c r="F49" s="9" t="n">
        <x:f>IF(AND(A49='Disponibilidade'!$B$7,ISNUMBER(B49),B49&gt;='Disponibilidade'!$B$8,B49&lt;'Disponibilidade'!$B$9),E49,0)</x:f>
        <x:v>0</x:v>
      </x:c>
    </x:row>
    <x:row r="50" ht="23" customHeight="1">
      <x:c r="A50" s="9" t="str">
        <x:f>IF('Itens'!A28="","",'Itens'!C28)</x:f>
      </x:c>
      <x:c r="B50" s="12" t="str">
        <x:f>IF('Itens'!A28="","",IF('Itens'!J28&lt;&gt;"OK",0,'Itens'!H28))</x:f>
      </x:c>
      <x:c r="C50" s="9" t="n">
        <x:f>IF('Itens'!A28="",0,IF('Itens'!J28&lt;&gt;"OK",0,-'Itens'!D28*'Itens'!I28))</x:f>
        <x:v>0</x:v>
      </x:c>
      <x:c r="D50" s="9" t="str">
        <x:f>IF('Itens'!A28="","","Fim "&amp;'Itens'!A28)</x:f>
      </x:c>
      <x:c r="E50" s="9" t="str">
        <x:f>IF(A50="","",SUMIFS($C$7:$C$406,$A$7:$A$406,A50,$B$7:$B$406,"&lt;="&amp;B50))</x:f>
      </x:c>
      <x:c r="F50" s="9" t="n">
        <x:f>IF(AND(A50='Disponibilidade'!$B$7,ISNUMBER(B50),B50&gt;='Disponibilidade'!$B$8,B50&lt;'Disponibilidade'!$B$9),E50,0)</x:f>
        <x:v>0</x:v>
      </x:c>
    </x:row>
    <x:row r="51" ht="23" customHeight="1">
      <x:c r="A51" s="9" t="str">
        <x:f>IF('Itens'!A29="","",'Itens'!C29)</x:f>
      </x:c>
      <x:c r="B51" s="12" t="str">
        <x:f>IF('Itens'!A29="","",IF('Itens'!J29&lt;&gt;"OK",0,'Itens'!G29))</x:f>
      </x:c>
      <x:c r="C51" s="9" t="n">
        <x:f>IF('Itens'!A29="",0,IF('Itens'!J29&lt;&gt;"OK",0,'Itens'!D29*'Itens'!I29))</x:f>
        <x:v>0</x:v>
      </x:c>
      <x:c r="D51" s="9" t="str">
        <x:f>IF('Itens'!A29="","","Início "&amp;'Itens'!A29)</x:f>
      </x:c>
      <x:c r="E51" s="9" t="str">
        <x:f>IF(A51="","",SUMIFS($C$7:$C$406,$A$7:$A$406,A51,$B$7:$B$406,"&lt;="&amp;B51))</x:f>
      </x:c>
      <x:c r="F51" s="9" t="n">
        <x:f>IF(AND(A51='Disponibilidade'!$B$7,ISNUMBER(B51),B51&gt;='Disponibilidade'!$B$8,B51&lt;'Disponibilidade'!$B$9),E51,0)</x:f>
        <x:v>0</x:v>
      </x:c>
    </x:row>
    <x:row r="52" ht="23" customHeight="1">
      <x:c r="A52" s="9" t="str">
        <x:f>IF('Itens'!A29="","",'Itens'!C29)</x:f>
      </x:c>
      <x:c r="B52" s="12" t="str">
        <x:f>IF('Itens'!A29="","",IF('Itens'!J29&lt;&gt;"OK",0,'Itens'!H29))</x:f>
      </x:c>
      <x:c r="C52" s="9" t="n">
        <x:f>IF('Itens'!A29="",0,IF('Itens'!J29&lt;&gt;"OK",0,-'Itens'!D29*'Itens'!I29))</x:f>
        <x:v>0</x:v>
      </x:c>
      <x:c r="D52" s="9" t="str">
        <x:f>IF('Itens'!A29="","","Fim "&amp;'Itens'!A29)</x:f>
      </x:c>
      <x:c r="E52" s="9" t="str">
        <x:f>IF(A52="","",SUMIFS($C$7:$C$406,$A$7:$A$406,A52,$B$7:$B$406,"&lt;="&amp;B52))</x:f>
      </x:c>
      <x:c r="F52" s="9" t="n">
        <x:f>IF(AND(A52='Disponibilidade'!$B$7,ISNUMBER(B52),B52&gt;='Disponibilidade'!$B$8,B52&lt;'Disponibilidade'!$B$9),E52,0)</x:f>
        <x:v>0</x:v>
      </x:c>
    </x:row>
    <x:row r="53" ht="23" customHeight="1">
      <x:c r="A53" s="9" t="str">
        <x:f>IF('Itens'!A30="","",'Itens'!C30)</x:f>
      </x:c>
      <x:c r="B53" s="12" t="str">
        <x:f>IF('Itens'!A30="","",IF('Itens'!J30&lt;&gt;"OK",0,'Itens'!G30))</x:f>
      </x:c>
      <x:c r="C53" s="9" t="n">
        <x:f>IF('Itens'!A30="",0,IF('Itens'!J30&lt;&gt;"OK",0,'Itens'!D30*'Itens'!I30))</x:f>
        <x:v>0</x:v>
      </x:c>
      <x:c r="D53" s="9" t="str">
        <x:f>IF('Itens'!A30="","","Início "&amp;'Itens'!A30)</x:f>
      </x:c>
      <x:c r="E53" s="9" t="str">
        <x:f>IF(A53="","",SUMIFS($C$7:$C$406,$A$7:$A$406,A53,$B$7:$B$406,"&lt;="&amp;B53))</x:f>
      </x:c>
      <x:c r="F53" s="9" t="n">
        <x:f>IF(AND(A53='Disponibilidade'!$B$7,ISNUMBER(B53),B53&gt;='Disponibilidade'!$B$8,B53&lt;'Disponibilidade'!$B$9),E53,0)</x:f>
        <x:v>0</x:v>
      </x:c>
    </x:row>
    <x:row r="54" ht="23" customHeight="1">
      <x:c r="A54" s="9" t="str">
        <x:f>IF('Itens'!A30="","",'Itens'!C30)</x:f>
      </x:c>
      <x:c r="B54" s="12" t="str">
        <x:f>IF('Itens'!A30="","",IF('Itens'!J30&lt;&gt;"OK",0,'Itens'!H30))</x:f>
      </x:c>
      <x:c r="C54" s="9" t="n">
        <x:f>IF('Itens'!A30="",0,IF('Itens'!J30&lt;&gt;"OK",0,-'Itens'!D30*'Itens'!I30))</x:f>
        <x:v>0</x:v>
      </x:c>
      <x:c r="D54" s="9" t="str">
        <x:f>IF('Itens'!A30="","","Fim "&amp;'Itens'!A30)</x:f>
      </x:c>
      <x:c r="E54" s="9" t="str">
        <x:f>IF(A54="","",SUMIFS($C$7:$C$406,$A$7:$A$406,A54,$B$7:$B$406,"&lt;="&amp;B54))</x:f>
      </x:c>
      <x:c r="F54" s="9" t="n">
        <x:f>IF(AND(A54='Disponibilidade'!$B$7,ISNUMBER(B54),B54&gt;='Disponibilidade'!$B$8,B54&lt;'Disponibilidade'!$B$9),E54,0)</x:f>
        <x:v>0</x:v>
      </x:c>
    </x:row>
    <x:row r="55" ht="23" customHeight="1">
      <x:c r="A55" s="9" t="str">
        <x:f>IF('Itens'!A31="","",'Itens'!C31)</x:f>
      </x:c>
      <x:c r="B55" s="12" t="str">
        <x:f>IF('Itens'!A31="","",IF('Itens'!J31&lt;&gt;"OK",0,'Itens'!G31))</x:f>
      </x:c>
      <x:c r="C55" s="9" t="n">
        <x:f>IF('Itens'!A31="",0,IF('Itens'!J31&lt;&gt;"OK",0,'Itens'!D31*'Itens'!I31))</x:f>
        <x:v>0</x:v>
      </x:c>
      <x:c r="D55" s="9" t="str">
        <x:f>IF('Itens'!A31="","","Início "&amp;'Itens'!A31)</x:f>
      </x:c>
      <x:c r="E55" s="9" t="str">
        <x:f>IF(A55="","",SUMIFS($C$7:$C$406,$A$7:$A$406,A55,$B$7:$B$406,"&lt;="&amp;B55))</x:f>
      </x:c>
      <x:c r="F55" s="9" t="n">
        <x:f>IF(AND(A55='Disponibilidade'!$B$7,ISNUMBER(B55),B55&gt;='Disponibilidade'!$B$8,B55&lt;'Disponibilidade'!$B$9),E55,0)</x:f>
        <x:v>0</x:v>
      </x:c>
    </x:row>
    <x:row r="56" ht="23" customHeight="1">
      <x:c r="A56" s="9" t="str">
        <x:f>IF('Itens'!A31="","",'Itens'!C31)</x:f>
      </x:c>
      <x:c r="B56" s="12" t="str">
        <x:f>IF('Itens'!A31="","",IF('Itens'!J31&lt;&gt;"OK",0,'Itens'!H31))</x:f>
      </x:c>
      <x:c r="C56" s="9" t="n">
        <x:f>IF('Itens'!A31="",0,IF('Itens'!J31&lt;&gt;"OK",0,-'Itens'!D31*'Itens'!I31))</x:f>
        <x:v>0</x:v>
      </x:c>
      <x:c r="D56" s="9" t="str">
        <x:f>IF('Itens'!A31="","","Fim "&amp;'Itens'!A31)</x:f>
      </x:c>
      <x:c r="E56" s="9" t="str">
        <x:f>IF(A56="","",SUMIFS($C$7:$C$406,$A$7:$A$406,A56,$B$7:$B$406,"&lt;="&amp;B56))</x:f>
      </x:c>
      <x:c r="F56" s="9" t="n">
        <x:f>IF(AND(A56='Disponibilidade'!$B$7,ISNUMBER(B56),B56&gt;='Disponibilidade'!$B$8,B56&lt;'Disponibilidade'!$B$9),E56,0)</x:f>
        <x:v>0</x:v>
      </x:c>
    </x:row>
    <x:row r="57" ht="23" customHeight="1">
      <x:c r="A57" s="9" t="str">
        <x:f>IF('Itens'!A32="","",'Itens'!C32)</x:f>
      </x:c>
      <x:c r="B57" s="12" t="str">
        <x:f>IF('Itens'!A32="","",IF('Itens'!J32&lt;&gt;"OK",0,'Itens'!G32))</x:f>
      </x:c>
      <x:c r="C57" s="9" t="n">
        <x:f>IF('Itens'!A32="",0,IF('Itens'!J32&lt;&gt;"OK",0,'Itens'!D32*'Itens'!I32))</x:f>
        <x:v>0</x:v>
      </x:c>
      <x:c r="D57" s="9" t="str">
        <x:f>IF('Itens'!A32="","","Início "&amp;'Itens'!A32)</x:f>
      </x:c>
      <x:c r="E57" s="9" t="str">
        <x:f>IF(A57="","",SUMIFS($C$7:$C$406,$A$7:$A$406,A57,$B$7:$B$406,"&lt;="&amp;B57))</x:f>
      </x:c>
      <x:c r="F57" s="9" t="n">
        <x:f>IF(AND(A57='Disponibilidade'!$B$7,ISNUMBER(B57),B57&gt;='Disponibilidade'!$B$8,B57&lt;'Disponibilidade'!$B$9),E57,0)</x:f>
        <x:v>0</x:v>
      </x:c>
    </x:row>
    <x:row r="58" ht="23" customHeight="1">
      <x:c r="A58" s="9" t="str">
        <x:f>IF('Itens'!A32="","",'Itens'!C32)</x:f>
      </x:c>
      <x:c r="B58" s="12" t="str">
        <x:f>IF('Itens'!A32="","",IF('Itens'!J32&lt;&gt;"OK",0,'Itens'!H32))</x:f>
      </x:c>
      <x:c r="C58" s="9" t="n">
        <x:f>IF('Itens'!A32="",0,IF('Itens'!J32&lt;&gt;"OK",0,-'Itens'!D32*'Itens'!I32))</x:f>
        <x:v>0</x:v>
      </x:c>
      <x:c r="D58" s="9" t="str">
        <x:f>IF('Itens'!A32="","","Fim "&amp;'Itens'!A32)</x:f>
      </x:c>
      <x:c r="E58" s="9" t="str">
        <x:f>IF(A58="","",SUMIFS($C$7:$C$406,$A$7:$A$406,A58,$B$7:$B$406,"&lt;="&amp;B58))</x:f>
      </x:c>
      <x:c r="F58" s="9" t="n">
        <x:f>IF(AND(A58='Disponibilidade'!$B$7,ISNUMBER(B58),B58&gt;='Disponibilidade'!$B$8,B58&lt;'Disponibilidade'!$B$9),E58,0)</x:f>
        <x:v>0</x:v>
      </x:c>
    </x:row>
    <x:row r="59" ht="23" customHeight="1">
      <x:c r="A59" s="9" t="str">
        <x:f>IF('Itens'!A33="","",'Itens'!C33)</x:f>
      </x:c>
      <x:c r="B59" s="12" t="str">
        <x:f>IF('Itens'!A33="","",IF('Itens'!J33&lt;&gt;"OK",0,'Itens'!G33))</x:f>
      </x:c>
      <x:c r="C59" s="9" t="n">
        <x:f>IF('Itens'!A33="",0,IF('Itens'!J33&lt;&gt;"OK",0,'Itens'!D33*'Itens'!I33))</x:f>
        <x:v>0</x:v>
      </x:c>
      <x:c r="D59" s="9" t="str">
        <x:f>IF('Itens'!A33="","","Início "&amp;'Itens'!A33)</x:f>
      </x:c>
      <x:c r="E59" s="9" t="str">
        <x:f>IF(A59="","",SUMIFS($C$7:$C$406,$A$7:$A$406,A59,$B$7:$B$406,"&lt;="&amp;B59))</x:f>
      </x:c>
      <x:c r="F59" s="9" t="n">
        <x:f>IF(AND(A59='Disponibilidade'!$B$7,ISNUMBER(B59),B59&gt;='Disponibilidade'!$B$8,B59&lt;'Disponibilidade'!$B$9),E59,0)</x:f>
        <x:v>0</x:v>
      </x:c>
    </x:row>
    <x:row r="60" ht="23" customHeight="1">
      <x:c r="A60" s="9" t="str">
        <x:f>IF('Itens'!A33="","",'Itens'!C33)</x:f>
      </x:c>
      <x:c r="B60" s="12" t="str">
        <x:f>IF('Itens'!A33="","",IF('Itens'!J33&lt;&gt;"OK",0,'Itens'!H33))</x:f>
      </x:c>
      <x:c r="C60" s="9" t="n">
        <x:f>IF('Itens'!A33="",0,IF('Itens'!J33&lt;&gt;"OK",0,-'Itens'!D33*'Itens'!I33))</x:f>
        <x:v>0</x:v>
      </x:c>
      <x:c r="D60" s="9" t="str">
        <x:f>IF('Itens'!A33="","","Fim "&amp;'Itens'!A33)</x:f>
      </x:c>
      <x:c r="E60" s="9" t="str">
        <x:f>IF(A60="","",SUMIFS($C$7:$C$406,$A$7:$A$406,A60,$B$7:$B$406,"&lt;="&amp;B60))</x:f>
      </x:c>
      <x:c r="F60" s="9" t="n">
        <x:f>IF(AND(A60='Disponibilidade'!$B$7,ISNUMBER(B60),B60&gt;='Disponibilidade'!$B$8,B60&lt;'Disponibilidade'!$B$9),E60,0)</x:f>
        <x:v>0</x:v>
      </x:c>
    </x:row>
    <x:row r="61" ht="23" customHeight="1">
      <x:c r="A61" s="9" t="str">
        <x:f>IF('Itens'!A34="","",'Itens'!C34)</x:f>
      </x:c>
      <x:c r="B61" s="12" t="str">
        <x:f>IF('Itens'!A34="","",IF('Itens'!J34&lt;&gt;"OK",0,'Itens'!G34))</x:f>
      </x:c>
      <x:c r="C61" s="9" t="n">
        <x:f>IF('Itens'!A34="",0,IF('Itens'!J34&lt;&gt;"OK",0,'Itens'!D34*'Itens'!I34))</x:f>
        <x:v>0</x:v>
      </x:c>
      <x:c r="D61" s="9" t="str">
        <x:f>IF('Itens'!A34="","","Início "&amp;'Itens'!A34)</x:f>
      </x:c>
      <x:c r="E61" s="9" t="str">
        <x:f>IF(A61="","",SUMIFS($C$7:$C$406,$A$7:$A$406,A61,$B$7:$B$406,"&lt;="&amp;B61))</x:f>
      </x:c>
      <x:c r="F61" s="9" t="n">
        <x:f>IF(AND(A61='Disponibilidade'!$B$7,ISNUMBER(B61),B61&gt;='Disponibilidade'!$B$8,B61&lt;'Disponibilidade'!$B$9),E61,0)</x:f>
        <x:v>0</x:v>
      </x:c>
    </x:row>
    <x:row r="62" ht="23" customHeight="1">
      <x:c r="A62" s="9" t="str">
        <x:f>IF('Itens'!A34="","",'Itens'!C34)</x:f>
      </x:c>
      <x:c r="B62" s="12" t="str">
        <x:f>IF('Itens'!A34="","",IF('Itens'!J34&lt;&gt;"OK",0,'Itens'!H34))</x:f>
      </x:c>
      <x:c r="C62" s="9" t="n">
        <x:f>IF('Itens'!A34="",0,IF('Itens'!J34&lt;&gt;"OK",0,-'Itens'!D34*'Itens'!I34))</x:f>
        <x:v>0</x:v>
      </x:c>
      <x:c r="D62" s="9" t="str">
        <x:f>IF('Itens'!A34="","","Fim "&amp;'Itens'!A34)</x:f>
      </x:c>
      <x:c r="E62" s="9" t="str">
        <x:f>IF(A62="","",SUMIFS($C$7:$C$406,$A$7:$A$406,A62,$B$7:$B$406,"&lt;="&amp;B62))</x:f>
      </x:c>
      <x:c r="F62" s="9" t="n">
        <x:f>IF(AND(A62='Disponibilidade'!$B$7,ISNUMBER(B62),B62&gt;='Disponibilidade'!$B$8,B62&lt;'Disponibilidade'!$B$9),E62,0)</x:f>
        <x:v>0</x:v>
      </x:c>
    </x:row>
    <x:row r="63" ht="23" customHeight="1">
      <x:c r="A63" s="9" t="str">
        <x:f>IF('Itens'!A35="","",'Itens'!C35)</x:f>
      </x:c>
      <x:c r="B63" s="12" t="str">
        <x:f>IF('Itens'!A35="","",IF('Itens'!J35&lt;&gt;"OK",0,'Itens'!G35))</x:f>
      </x:c>
      <x:c r="C63" s="9" t="n">
        <x:f>IF('Itens'!A35="",0,IF('Itens'!J35&lt;&gt;"OK",0,'Itens'!D35*'Itens'!I35))</x:f>
        <x:v>0</x:v>
      </x:c>
      <x:c r="D63" s="9" t="str">
        <x:f>IF('Itens'!A35="","","Início "&amp;'Itens'!A35)</x:f>
      </x:c>
      <x:c r="E63" s="9" t="str">
        <x:f>IF(A63="","",SUMIFS($C$7:$C$406,$A$7:$A$406,A63,$B$7:$B$406,"&lt;="&amp;B63))</x:f>
      </x:c>
      <x:c r="F63" s="9" t="n">
        <x:f>IF(AND(A63='Disponibilidade'!$B$7,ISNUMBER(B63),B63&gt;='Disponibilidade'!$B$8,B63&lt;'Disponibilidade'!$B$9),E63,0)</x:f>
        <x:v>0</x:v>
      </x:c>
    </x:row>
    <x:row r="64" ht="23" customHeight="1">
      <x:c r="A64" s="9" t="str">
        <x:f>IF('Itens'!A35="","",'Itens'!C35)</x:f>
      </x:c>
      <x:c r="B64" s="12" t="str">
        <x:f>IF('Itens'!A35="","",IF('Itens'!J35&lt;&gt;"OK",0,'Itens'!H35))</x:f>
      </x:c>
      <x:c r="C64" s="9" t="n">
        <x:f>IF('Itens'!A35="",0,IF('Itens'!J35&lt;&gt;"OK",0,-'Itens'!D35*'Itens'!I35))</x:f>
        <x:v>0</x:v>
      </x:c>
      <x:c r="D64" s="9" t="str">
        <x:f>IF('Itens'!A35="","","Fim "&amp;'Itens'!A35)</x:f>
      </x:c>
      <x:c r="E64" s="9" t="str">
        <x:f>IF(A64="","",SUMIFS($C$7:$C$406,$A$7:$A$406,A64,$B$7:$B$406,"&lt;="&amp;B64))</x:f>
      </x:c>
      <x:c r="F64" s="9" t="n">
        <x:f>IF(AND(A64='Disponibilidade'!$B$7,ISNUMBER(B64),B64&gt;='Disponibilidade'!$B$8,B64&lt;'Disponibilidade'!$B$9),E64,0)</x:f>
        <x:v>0</x:v>
      </x:c>
    </x:row>
    <x:row r="65" ht="23" customHeight="1">
      <x:c r="A65" s="9" t="str">
        <x:f>IF('Itens'!A36="","",'Itens'!C36)</x:f>
      </x:c>
      <x:c r="B65" s="12" t="str">
        <x:f>IF('Itens'!A36="","",IF('Itens'!J36&lt;&gt;"OK",0,'Itens'!G36))</x:f>
      </x:c>
      <x:c r="C65" s="9" t="n">
        <x:f>IF('Itens'!A36="",0,IF('Itens'!J36&lt;&gt;"OK",0,'Itens'!D36*'Itens'!I36))</x:f>
        <x:v>0</x:v>
      </x:c>
      <x:c r="D65" s="9" t="str">
        <x:f>IF('Itens'!A36="","","Início "&amp;'Itens'!A36)</x:f>
      </x:c>
      <x:c r="E65" s="9" t="str">
        <x:f>IF(A65="","",SUMIFS($C$7:$C$406,$A$7:$A$406,A65,$B$7:$B$406,"&lt;="&amp;B65))</x:f>
      </x:c>
      <x:c r="F65" s="9" t="n">
        <x:f>IF(AND(A65='Disponibilidade'!$B$7,ISNUMBER(B65),B65&gt;='Disponibilidade'!$B$8,B65&lt;'Disponibilidade'!$B$9),E65,0)</x:f>
        <x:v>0</x:v>
      </x:c>
    </x:row>
    <x:row r="66" ht="23" customHeight="1">
      <x:c r="A66" s="9" t="str">
        <x:f>IF('Itens'!A36="","",'Itens'!C36)</x:f>
      </x:c>
      <x:c r="B66" s="12" t="str">
        <x:f>IF('Itens'!A36="","",IF('Itens'!J36&lt;&gt;"OK",0,'Itens'!H36))</x:f>
      </x:c>
      <x:c r="C66" s="9" t="n">
        <x:f>IF('Itens'!A36="",0,IF('Itens'!J36&lt;&gt;"OK",0,-'Itens'!D36*'Itens'!I36))</x:f>
        <x:v>0</x:v>
      </x:c>
      <x:c r="D66" s="9" t="str">
        <x:f>IF('Itens'!A36="","","Fim "&amp;'Itens'!A36)</x:f>
      </x:c>
      <x:c r="E66" s="9" t="str">
        <x:f>IF(A66="","",SUMIFS($C$7:$C$406,$A$7:$A$406,A66,$B$7:$B$406,"&lt;="&amp;B66))</x:f>
      </x:c>
      <x:c r="F66" s="9" t="n">
        <x:f>IF(AND(A66='Disponibilidade'!$B$7,ISNUMBER(B66),B66&gt;='Disponibilidade'!$B$8,B66&lt;'Disponibilidade'!$B$9),E66,0)</x:f>
        <x:v>0</x:v>
      </x:c>
    </x:row>
    <x:row r="67" ht="23" customHeight="1">
      <x:c r="A67" s="9" t="str">
        <x:f>IF('Itens'!A37="","",'Itens'!C37)</x:f>
      </x:c>
      <x:c r="B67" s="12" t="str">
        <x:f>IF('Itens'!A37="","",IF('Itens'!J37&lt;&gt;"OK",0,'Itens'!G37))</x:f>
      </x:c>
      <x:c r="C67" s="9" t="n">
        <x:f>IF('Itens'!A37="",0,IF('Itens'!J37&lt;&gt;"OK",0,'Itens'!D37*'Itens'!I37))</x:f>
        <x:v>0</x:v>
      </x:c>
      <x:c r="D67" s="9" t="str">
        <x:f>IF('Itens'!A37="","","Início "&amp;'Itens'!A37)</x:f>
      </x:c>
      <x:c r="E67" s="9" t="str">
        <x:f>IF(A67="","",SUMIFS($C$7:$C$406,$A$7:$A$406,A67,$B$7:$B$406,"&lt;="&amp;B67))</x:f>
      </x:c>
      <x:c r="F67" s="9" t="n">
        <x:f>IF(AND(A67='Disponibilidade'!$B$7,ISNUMBER(B67),B67&gt;='Disponibilidade'!$B$8,B67&lt;'Disponibilidade'!$B$9),E67,0)</x:f>
        <x:v>0</x:v>
      </x:c>
    </x:row>
    <x:row r="68" ht="23" customHeight="1">
      <x:c r="A68" s="9" t="str">
        <x:f>IF('Itens'!A37="","",'Itens'!C37)</x:f>
      </x:c>
      <x:c r="B68" s="12" t="str">
        <x:f>IF('Itens'!A37="","",IF('Itens'!J37&lt;&gt;"OK",0,'Itens'!H37))</x:f>
      </x:c>
      <x:c r="C68" s="9" t="n">
        <x:f>IF('Itens'!A37="",0,IF('Itens'!J37&lt;&gt;"OK",0,-'Itens'!D37*'Itens'!I37))</x:f>
        <x:v>0</x:v>
      </x:c>
      <x:c r="D68" s="9" t="str">
        <x:f>IF('Itens'!A37="","","Fim "&amp;'Itens'!A37)</x:f>
      </x:c>
      <x:c r="E68" s="9" t="str">
        <x:f>IF(A68="","",SUMIFS($C$7:$C$406,$A$7:$A$406,A68,$B$7:$B$406,"&lt;="&amp;B68))</x:f>
      </x:c>
      <x:c r="F68" s="9" t="n">
        <x:f>IF(AND(A68='Disponibilidade'!$B$7,ISNUMBER(B68),B68&gt;='Disponibilidade'!$B$8,B68&lt;'Disponibilidade'!$B$9),E68,0)</x:f>
        <x:v>0</x:v>
      </x:c>
    </x:row>
    <x:row r="69" ht="23" customHeight="1">
      <x:c r="A69" s="9" t="str">
        <x:f>IF('Itens'!A38="","",'Itens'!C38)</x:f>
      </x:c>
      <x:c r="B69" s="12" t="str">
        <x:f>IF('Itens'!A38="","",IF('Itens'!J38&lt;&gt;"OK",0,'Itens'!G38))</x:f>
      </x:c>
      <x:c r="C69" s="9" t="n">
        <x:f>IF('Itens'!A38="",0,IF('Itens'!J38&lt;&gt;"OK",0,'Itens'!D38*'Itens'!I38))</x:f>
        <x:v>0</x:v>
      </x:c>
      <x:c r="D69" s="9" t="str">
        <x:f>IF('Itens'!A38="","","Início "&amp;'Itens'!A38)</x:f>
      </x:c>
      <x:c r="E69" s="9" t="str">
        <x:f>IF(A69="","",SUMIFS($C$7:$C$406,$A$7:$A$406,A69,$B$7:$B$406,"&lt;="&amp;B69))</x:f>
      </x:c>
      <x:c r="F69" s="9" t="n">
        <x:f>IF(AND(A69='Disponibilidade'!$B$7,ISNUMBER(B69),B69&gt;='Disponibilidade'!$B$8,B69&lt;'Disponibilidade'!$B$9),E69,0)</x:f>
        <x:v>0</x:v>
      </x:c>
    </x:row>
    <x:row r="70" ht="23" customHeight="1">
      <x:c r="A70" s="9" t="str">
        <x:f>IF('Itens'!A38="","",'Itens'!C38)</x:f>
      </x:c>
      <x:c r="B70" s="12" t="str">
        <x:f>IF('Itens'!A38="","",IF('Itens'!J38&lt;&gt;"OK",0,'Itens'!H38))</x:f>
      </x:c>
      <x:c r="C70" s="9" t="n">
        <x:f>IF('Itens'!A38="",0,IF('Itens'!J38&lt;&gt;"OK",0,-'Itens'!D38*'Itens'!I38))</x:f>
        <x:v>0</x:v>
      </x:c>
      <x:c r="D70" s="9" t="str">
        <x:f>IF('Itens'!A38="","","Fim "&amp;'Itens'!A38)</x:f>
      </x:c>
      <x:c r="E70" s="9" t="str">
        <x:f>IF(A70="","",SUMIFS($C$7:$C$406,$A$7:$A$406,A70,$B$7:$B$406,"&lt;="&amp;B70))</x:f>
      </x:c>
      <x:c r="F70" s="9" t="n">
        <x:f>IF(AND(A70='Disponibilidade'!$B$7,ISNUMBER(B70),B70&gt;='Disponibilidade'!$B$8,B70&lt;'Disponibilidade'!$B$9),E70,0)</x:f>
        <x:v>0</x:v>
      </x:c>
    </x:row>
    <x:row r="71" ht="23" customHeight="1">
      <x:c r="A71" s="9" t="str">
        <x:f>IF('Itens'!A39="","",'Itens'!C39)</x:f>
      </x:c>
      <x:c r="B71" s="12" t="str">
        <x:f>IF('Itens'!A39="","",IF('Itens'!J39&lt;&gt;"OK",0,'Itens'!G39))</x:f>
      </x:c>
      <x:c r="C71" s="9" t="n">
        <x:f>IF('Itens'!A39="",0,IF('Itens'!J39&lt;&gt;"OK",0,'Itens'!D39*'Itens'!I39))</x:f>
        <x:v>0</x:v>
      </x:c>
      <x:c r="D71" s="9" t="str">
        <x:f>IF('Itens'!A39="","","Início "&amp;'Itens'!A39)</x:f>
      </x:c>
      <x:c r="E71" s="9" t="str">
        <x:f>IF(A71="","",SUMIFS($C$7:$C$406,$A$7:$A$406,A71,$B$7:$B$406,"&lt;="&amp;B71))</x:f>
      </x:c>
      <x:c r="F71" s="9" t="n">
        <x:f>IF(AND(A71='Disponibilidade'!$B$7,ISNUMBER(B71),B71&gt;='Disponibilidade'!$B$8,B71&lt;'Disponibilidade'!$B$9),E71,0)</x:f>
        <x:v>0</x:v>
      </x:c>
    </x:row>
    <x:row r="72" ht="23" customHeight="1">
      <x:c r="A72" s="9" t="str">
        <x:f>IF('Itens'!A39="","",'Itens'!C39)</x:f>
      </x:c>
      <x:c r="B72" s="12" t="str">
        <x:f>IF('Itens'!A39="","",IF('Itens'!J39&lt;&gt;"OK",0,'Itens'!H39))</x:f>
      </x:c>
      <x:c r="C72" s="9" t="n">
        <x:f>IF('Itens'!A39="",0,IF('Itens'!J39&lt;&gt;"OK",0,-'Itens'!D39*'Itens'!I39))</x:f>
        <x:v>0</x:v>
      </x:c>
      <x:c r="D72" s="9" t="str">
        <x:f>IF('Itens'!A39="","","Fim "&amp;'Itens'!A39)</x:f>
      </x:c>
      <x:c r="E72" s="9" t="str">
        <x:f>IF(A72="","",SUMIFS($C$7:$C$406,$A$7:$A$406,A72,$B$7:$B$406,"&lt;="&amp;B72))</x:f>
      </x:c>
      <x:c r="F72" s="9" t="n">
        <x:f>IF(AND(A72='Disponibilidade'!$B$7,ISNUMBER(B72),B72&gt;='Disponibilidade'!$B$8,B72&lt;'Disponibilidade'!$B$9),E72,0)</x:f>
        <x:v>0</x:v>
      </x:c>
    </x:row>
    <x:row r="73" ht="23" customHeight="1">
      <x:c r="A73" s="9" t="str">
        <x:f>IF('Itens'!A40="","",'Itens'!C40)</x:f>
      </x:c>
      <x:c r="B73" s="12" t="str">
        <x:f>IF('Itens'!A40="","",IF('Itens'!J40&lt;&gt;"OK",0,'Itens'!G40))</x:f>
      </x:c>
      <x:c r="C73" s="9" t="n">
        <x:f>IF('Itens'!A40="",0,IF('Itens'!J40&lt;&gt;"OK",0,'Itens'!D40*'Itens'!I40))</x:f>
        <x:v>0</x:v>
      </x:c>
      <x:c r="D73" s="9" t="str">
        <x:f>IF('Itens'!A40="","","Início "&amp;'Itens'!A40)</x:f>
      </x:c>
      <x:c r="E73" s="9" t="str">
        <x:f>IF(A73="","",SUMIFS($C$7:$C$406,$A$7:$A$406,A73,$B$7:$B$406,"&lt;="&amp;B73))</x:f>
      </x:c>
      <x:c r="F73" s="9" t="n">
        <x:f>IF(AND(A73='Disponibilidade'!$B$7,ISNUMBER(B73),B73&gt;='Disponibilidade'!$B$8,B73&lt;'Disponibilidade'!$B$9),E73,0)</x:f>
        <x:v>0</x:v>
      </x:c>
    </x:row>
    <x:row r="74" ht="23" customHeight="1">
      <x:c r="A74" s="9" t="str">
        <x:f>IF('Itens'!A40="","",'Itens'!C40)</x:f>
      </x:c>
      <x:c r="B74" s="12" t="str">
        <x:f>IF('Itens'!A40="","",IF('Itens'!J40&lt;&gt;"OK",0,'Itens'!H40))</x:f>
      </x:c>
      <x:c r="C74" s="9" t="n">
        <x:f>IF('Itens'!A40="",0,IF('Itens'!J40&lt;&gt;"OK",0,-'Itens'!D40*'Itens'!I40))</x:f>
        <x:v>0</x:v>
      </x:c>
      <x:c r="D74" s="9" t="str">
        <x:f>IF('Itens'!A40="","","Fim "&amp;'Itens'!A40)</x:f>
      </x:c>
      <x:c r="E74" s="9" t="str">
        <x:f>IF(A74="","",SUMIFS($C$7:$C$406,$A$7:$A$406,A74,$B$7:$B$406,"&lt;="&amp;B74))</x:f>
      </x:c>
      <x:c r="F74" s="9" t="n">
        <x:f>IF(AND(A74='Disponibilidade'!$B$7,ISNUMBER(B74),B74&gt;='Disponibilidade'!$B$8,B74&lt;'Disponibilidade'!$B$9),E74,0)</x:f>
        <x:v>0</x:v>
      </x:c>
    </x:row>
    <x:row r="75" ht="23" customHeight="1">
      <x:c r="A75" s="9" t="str">
        <x:f>IF('Itens'!A41="","",'Itens'!C41)</x:f>
      </x:c>
      <x:c r="B75" s="12" t="str">
        <x:f>IF('Itens'!A41="","",IF('Itens'!J41&lt;&gt;"OK",0,'Itens'!G41))</x:f>
      </x:c>
      <x:c r="C75" s="9" t="n">
        <x:f>IF('Itens'!A41="",0,IF('Itens'!J41&lt;&gt;"OK",0,'Itens'!D41*'Itens'!I41))</x:f>
        <x:v>0</x:v>
      </x:c>
      <x:c r="D75" s="9" t="str">
        <x:f>IF('Itens'!A41="","","Início "&amp;'Itens'!A41)</x:f>
      </x:c>
      <x:c r="E75" s="9" t="str">
        <x:f>IF(A75="","",SUMIFS($C$7:$C$406,$A$7:$A$406,A75,$B$7:$B$406,"&lt;="&amp;B75))</x:f>
      </x:c>
      <x:c r="F75" s="9" t="n">
        <x:f>IF(AND(A75='Disponibilidade'!$B$7,ISNUMBER(B75),B75&gt;='Disponibilidade'!$B$8,B75&lt;'Disponibilidade'!$B$9),E75,0)</x:f>
        <x:v>0</x:v>
      </x:c>
    </x:row>
    <x:row r="76" ht="23" customHeight="1">
      <x:c r="A76" s="9" t="str">
        <x:f>IF('Itens'!A41="","",'Itens'!C41)</x:f>
      </x:c>
      <x:c r="B76" s="12" t="str">
        <x:f>IF('Itens'!A41="","",IF('Itens'!J41&lt;&gt;"OK",0,'Itens'!H41))</x:f>
      </x:c>
      <x:c r="C76" s="9" t="n">
        <x:f>IF('Itens'!A41="",0,IF('Itens'!J41&lt;&gt;"OK",0,-'Itens'!D41*'Itens'!I41))</x:f>
        <x:v>0</x:v>
      </x:c>
      <x:c r="D76" s="9" t="str">
        <x:f>IF('Itens'!A41="","","Fim "&amp;'Itens'!A41)</x:f>
      </x:c>
      <x:c r="E76" s="9" t="str">
        <x:f>IF(A76="","",SUMIFS($C$7:$C$406,$A$7:$A$406,A76,$B$7:$B$406,"&lt;="&amp;B76))</x:f>
      </x:c>
      <x:c r="F76" s="9" t="n">
        <x:f>IF(AND(A76='Disponibilidade'!$B$7,ISNUMBER(B76),B76&gt;='Disponibilidade'!$B$8,B76&lt;'Disponibilidade'!$B$9),E76,0)</x:f>
        <x:v>0</x:v>
      </x:c>
    </x:row>
    <x:row r="77" ht="23" customHeight="1">
      <x:c r="A77" s="9" t="str">
        <x:f>IF('Itens'!A42="","",'Itens'!C42)</x:f>
      </x:c>
      <x:c r="B77" s="12" t="str">
        <x:f>IF('Itens'!A42="","",IF('Itens'!J42&lt;&gt;"OK",0,'Itens'!G42))</x:f>
      </x:c>
      <x:c r="C77" s="9" t="n">
        <x:f>IF('Itens'!A42="",0,IF('Itens'!J42&lt;&gt;"OK",0,'Itens'!D42*'Itens'!I42))</x:f>
        <x:v>0</x:v>
      </x:c>
      <x:c r="D77" s="9" t="str">
        <x:f>IF('Itens'!A42="","","Início "&amp;'Itens'!A42)</x:f>
      </x:c>
      <x:c r="E77" s="9" t="str">
        <x:f>IF(A77="","",SUMIFS($C$7:$C$406,$A$7:$A$406,A77,$B$7:$B$406,"&lt;="&amp;B77))</x:f>
      </x:c>
      <x:c r="F77" s="9" t="n">
        <x:f>IF(AND(A77='Disponibilidade'!$B$7,ISNUMBER(B77),B77&gt;='Disponibilidade'!$B$8,B77&lt;'Disponibilidade'!$B$9),E77,0)</x:f>
        <x:v>0</x:v>
      </x:c>
    </x:row>
    <x:row r="78" ht="23" customHeight="1">
      <x:c r="A78" s="9" t="str">
        <x:f>IF('Itens'!A42="","",'Itens'!C42)</x:f>
      </x:c>
      <x:c r="B78" s="12" t="str">
        <x:f>IF('Itens'!A42="","",IF('Itens'!J42&lt;&gt;"OK",0,'Itens'!H42))</x:f>
      </x:c>
      <x:c r="C78" s="9" t="n">
        <x:f>IF('Itens'!A42="",0,IF('Itens'!J42&lt;&gt;"OK",0,-'Itens'!D42*'Itens'!I42))</x:f>
        <x:v>0</x:v>
      </x:c>
      <x:c r="D78" s="9" t="str">
        <x:f>IF('Itens'!A42="","","Fim "&amp;'Itens'!A42)</x:f>
      </x:c>
      <x:c r="E78" s="9" t="str">
        <x:f>IF(A78="","",SUMIFS($C$7:$C$406,$A$7:$A$406,A78,$B$7:$B$406,"&lt;="&amp;B78))</x:f>
      </x:c>
      <x:c r="F78" s="9" t="n">
        <x:f>IF(AND(A78='Disponibilidade'!$B$7,ISNUMBER(B78),B78&gt;='Disponibilidade'!$B$8,B78&lt;'Disponibilidade'!$B$9),E78,0)</x:f>
        <x:v>0</x:v>
      </x:c>
    </x:row>
    <x:row r="79" ht="23" customHeight="1">
      <x:c r="A79" s="9" t="str">
        <x:f>IF('Itens'!A43="","",'Itens'!C43)</x:f>
      </x:c>
      <x:c r="B79" s="12" t="str">
        <x:f>IF('Itens'!A43="","",IF('Itens'!J43&lt;&gt;"OK",0,'Itens'!G43))</x:f>
      </x:c>
      <x:c r="C79" s="9" t="n">
        <x:f>IF('Itens'!A43="",0,IF('Itens'!J43&lt;&gt;"OK",0,'Itens'!D43*'Itens'!I43))</x:f>
        <x:v>0</x:v>
      </x:c>
      <x:c r="D79" s="9" t="str">
        <x:f>IF('Itens'!A43="","","Início "&amp;'Itens'!A43)</x:f>
      </x:c>
      <x:c r="E79" s="9" t="str">
        <x:f>IF(A79="","",SUMIFS($C$7:$C$406,$A$7:$A$406,A79,$B$7:$B$406,"&lt;="&amp;B79))</x:f>
      </x:c>
      <x:c r="F79" s="9" t="n">
        <x:f>IF(AND(A79='Disponibilidade'!$B$7,ISNUMBER(B79),B79&gt;='Disponibilidade'!$B$8,B79&lt;'Disponibilidade'!$B$9),E79,0)</x:f>
        <x:v>0</x:v>
      </x:c>
    </x:row>
    <x:row r="80" ht="23" customHeight="1">
      <x:c r="A80" s="9" t="str">
        <x:f>IF('Itens'!A43="","",'Itens'!C43)</x:f>
      </x:c>
      <x:c r="B80" s="12" t="str">
        <x:f>IF('Itens'!A43="","",IF('Itens'!J43&lt;&gt;"OK",0,'Itens'!H43))</x:f>
      </x:c>
      <x:c r="C80" s="9" t="n">
        <x:f>IF('Itens'!A43="",0,IF('Itens'!J43&lt;&gt;"OK",0,-'Itens'!D43*'Itens'!I43))</x:f>
        <x:v>0</x:v>
      </x:c>
      <x:c r="D80" s="9" t="str">
        <x:f>IF('Itens'!A43="","","Fim "&amp;'Itens'!A43)</x:f>
      </x:c>
      <x:c r="E80" s="9" t="str">
        <x:f>IF(A80="","",SUMIFS($C$7:$C$406,$A$7:$A$406,A80,$B$7:$B$406,"&lt;="&amp;B80))</x:f>
      </x:c>
      <x:c r="F80" s="9" t="n">
        <x:f>IF(AND(A80='Disponibilidade'!$B$7,ISNUMBER(B80),B80&gt;='Disponibilidade'!$B$8,B80&lt;'Disponibilidade'!$B$9),E80,0)</x:f>
        <x:v>0</x:v>
      </x:c>
    </x:row>
    <x:row r="81" ht="23" customHeight="1">
      <x:c r="A81" s="9" t="str">
        <x:f>IF('Itens'!A44="","",'Itens'!C44)</x:f>
      </x:c>
      <x:c r="B81" s="12" t="str">
        <x:f>IF('Itens'!A44="","",IF('Itens'!J44&lt;&gt;"OK",0,'Itens'!G44))</x:f>
      </x:c>
      <x:c r="C81" s="9" t="n">
        <x:f>IF('Itens'!A44="",0,IF('Itens'!J44&lt;&gt;"OK",0,'Itens'!D44*'Itens'!I44))</x:f>
        <x:v>0</x:v>
      </x:c>
      <x:c r="D81" s="9" t="str">
        <x:f>IF('Itens'!A44="","","Início "&amp;'Itens'!A44)</x:f>
      </x:c>
      <x:c r="E81" s="9" t="str">
        <x:f>IF(A81="","",SUMIFS($C$7:$C$406,$A$7:$A$406,A81,$B$7:$B$406,"&lt;="&amp;B81))</x:f>
      </x:c>
      <x:c r="F81" s="9" t="n">
        <x:f>IF(AND(A81='Disponibilidade'!$B$7,ISNUMBER(B81),B81&gt;='Disponibilidade'!$B$8,B81&lt;'Disponibilidade'!$B$9),E81,0)</x:f>
        <x:v>0</x:v>
      </x:c>
    </x:row>
    <x:row r="82" ht="23" customHeight="1">
      <x:c r="A82" s="9" t="str">
        <x:f>IF('Itens'!A44="","",'Itens'!C44)</x:f>
      </x:c>
      <x:c r="B82" s="12" t="str">
        <x:f>IF('Itens'!A44="","",IF('Itens'!J44&lt;&gt;"OK",0,'Itens'!H44))</x:f>
      </x:c>
      <x:c r="C82" s="9" t="n">
        <x:f>IF('Itens'!A44="",0,IF('Itens'!J44&lt;&gt;"OK",0,-'Itens'!D44*'Itens'!I44))</x:f>
        <x:v>0</x:v>
      </x:c>
      <x:c r="D82" s="9" t="str">
        <x:f>IF('Itens'!A44="","","Fim "&amp;'Itens'!A44)</x:f>
      </x:c>
      <x:c r="E82" s="9" t="str">
        <x:f>IF(A82="","",SUMIFS($C$7:$C$406,$A$7:$A$406,A82,$B$7:$B$406,"&lt;="&amp;B82))</x:f>
      </x:c>
      <x:c r="F82" s="9" t="n">
        <x:f>IF(AND(A82='Disponibilidade'!$B$7,ISNUMBER(B82),B82&gt;='Disponibilidade'!$B$8,B82&lt;'Disponibilidade'!$B$9),E82,0)</x:f>
        <x:v>0</x:v>
      </x:c>
    </x:row>
    <x:row r="83" ht="23" customHeight="1">
      <x:c r="A83" s="9" t="str">
        <x:f>IF('Itens'!A45="","",'Itens'!C45)</x:f>
      </x:c>
      <x:c r="B83" s="12" t="str">
        <x:f>IF('Itens'!A45="","",IF('Itens'!J45&lt;&gt;"OK",0,'Itens'!G45))</x:f>
      </x:c>
      <x:c r="C83" s="9" t="n">
        <x:f>IF('Itens'!A45="",0,IF('Itens'!J45&lt;&gt;"OK",0,'Itens'!D45*'Itens'!I45))</x:f>
        <x:v>0</x:v>
      </x:c>
      <x:c r="D83" s="9" t="str">
        <x:f>IF('Itens'!A45="","","Início "&amp;'Itens'!A45)</x:f>
      </x:c>
      <x:c r="E83" s="9" t="str">
        <x:f>IF(A83="","",SUMIFS($C$7:$C$406,$A$7:$A$406,A83,$B$7:$B$406,"&lt;="&amp;B83))</x:f>
      </x:c>
      <x:c r="F83" s="9" t="n">
        <x:f>IF(AND(A83='Disponibilidade'!$B$7,ISNUMBER(B83),B83&gt;='Disponibilidade'!$B$8,B83&lt;'Disponibilidade'!$B$9),E83,0)</x:f>
        <x:v>0</x:v>
      </x:c>
    </x:row>
    <x:row r="84" ht="23" customHeight="1">
      <x:c r="A84" s="9" t="str">
        <x:f>IF('Itens'!A45="","",'Itens'!C45)</x:f>
      </x:c>
      <x:c r="B84" s="12" t="str">
        <x:f>IF('Itens'!A45="","",IF('Itens'!J45&lt;&gt;"OK",0,'Itens'!H45))</x:f>
      </x:c>
      <x:c r="C84" s="9" t="n">
        <x:f>IF('Itens'!A45="",0,IF('Itens'!J45&lt;&gt;"OK",0,-'Itens'!D45*'Itens'!I45))</x:f>
        <x:v>0</x:v>
      </x:c>
      <x:c r="D84" s="9" t="str">
        <x:f>IF('Itens'!A45="","","Fim "&amp;'Itens'!A45)</x:f>
      </x:c>
      <x:c r="E84" s="9" t="str">
        <x:f>IF(A84="","",SUMIFS($C$7:$C$406,$A$7:$A$406,A84,$B$7:$B$406,"&lt;="&amp;B84))</x:f>
      </x:c>
      <x:c r="F84" s="9" t="n">
        <x:f>IF(AND(A84='Disponibilidade'!$B$7,ISNUMBER(B84),B84&gt;='Disponibilidade'!$B$8,B84&lt;'Disponibilidade'!$B$9),E84,0)</x:f>
        <x:v>0</x:v>
      </x:c>
    </x:row>
    <x:row r="85" ht="23" customHeight="1">
      <x:c r="A85" s="9" t="str">
        <x:f>IF('Itens'!A46="","",'Itens'!C46)</x:f>
      </x:c>
      <x:c r="B85" s="12" t="str">
        <x:f>IF('Itens'!A46="","",IF('Itens'!J46&lt;&gt;"OK",0,'Itens'!G46))</x:f>
      </x:c>
      <x:c r="C85" s="9" t="n">
        <x:f>IF('Itens'!A46="",0,IF('Itens'!J46&lt;&gt;"OK",0,'Itens'!D46*'Itens'!I46))</x:f>
        <x:v>0</x:v>
      </x:c>
      <x:c r="D85" s="9" t="str">
        <x:f>IF('Itens'!A46="","","Início "&amp;'Itens'!A46)</x:f>
      </x:c>
      <x:c r="E85" s="9" t="str">
        <x:f>IF(A85="","",SUMIFS($C$7:$C$406,$A$7:$A$406,A85,$B$7:$B$406,"&lt;="&amp;B85))</x:f>
      </x:c>
      <x:c r="F85" s="9" t="n">
        <x:f>IF(AND(A85='Disponibilidade'!$B$7,ISNUMBER(B85),B85&gt;='Disponibilidade'!$B$8,B85&lt;'Disponibilidade'!$B$9),E85,0)</x:f>
        <x:v>0</x:v>
      </x:c>
    </x:row>
    <x:row r="86" ht="23" customHeight="1">
      <x:c r="A86" s="9" t="str">
        <x:f>IF('Itens'!A46="","",'Itens'!C46)</x:f>
      </x:c>
      <x:c r="B86" s="12" t="str">
        <x:f>IF('Itens'!A46="","",IF('Itens'!J46&lt;&gt;"OK",0,'Itens'!H46))</x:f>
      </x:c>
      <x:c r="C86" s="9" t="n">
        <x:f>IF('Itens'!A46="",0,IF('Itens'!J46&lt;&gt;"OK",0,-'Itens'!D46*'Itens'!I46))</x:f>
        <x:v>0</x:v>
      </x:c>
      <x:c r="D86" s="9" t="str">
        <x:f>IF('Itens'!A46="","","Fim "&amp;'Itens'!A46)</x:f>
      </x:c>
      <x:c r="E86" s="9" t="str">
        <x:f>IF(A86="","",SUMIFS($C$7:$C$406,$A$7:$A$406,A86,$B$7:$B$406,"&lt;="&amp;B86))</x:f>
      </x:c>
      <x:c r="F86" s="9" t="n">
        <x:f>IF(AND(A86='Disponibilidade'!$B$7,ISNUMBER(B86),B86&gt;='Disponibilidade'!$B$8,B86&lt;'Disponibilidade'!$B$9),E86,0)</x:f>
        <x:v>0</x:v>
      </x:c>
    </x:row>
    <x:row r="87" ht="23" customHeight="1">
      <x:c r="A87" s="9" t="str">
        <x:f>IF('Itens'!A47="","",'Itens'!C47)</x:f>
      </x:c>
      <x:c r="B87" s="12" t="str">
        <x:f>IF('Itens'!A47="","",IF('Itens'!J47&lt;&gt;"OK",0,'Itens'!G47))</x:f>
      </x:c>
      <x:c r="C87" s="9" t="n">
        <x:f>IF('Itens'!A47="",0,IF('Itens'!J47&lt;&gt;"OK",0,'Itens'!D47*'Itens'!I47))</x:f>
        <x:v>0</x:v>
      </x:c>
      <x:c r="D87" s="9" t="str">
        <x:f>IF('Itens'!A47="","","Início "&amp;'Itens'!A47)</x:f>
      </x:c>
      <x:c r="E87" s="9" t="str">
        <x:f>IF(A87="","",SUMIFS($C$7:$C$406,$A$7:$A$406,A87,$B$7:$B$406,"&lt;="&amp;B87))</x:f>
      </x:c>
      <x:c r="F87" s="9" t="n">
        <x:f>IF(AND(A87='Disponibilidade'!$B$7,ISNUMBER(B87),B87&gt;='Disponibilidade'!$B$8,B87&lt;'Disponibilidade'!$B$9),E87,0)</x:f>
        <x:v>0</x:v>
      </x:c>
    </x:row>
    <x:row r="88" ht="23" customHeight="1">
      <x:c r="A88" s="9" t="str">
        <x:f>IF('Itens'!A47="","",'Itens'!C47)</x:f>
      </x:c>
      <x:c r="B88" s="12" t="str">
        <x:f>IF('Itens'!A47="","",IF('Itens'!J47&lt;&gt;"OK",0,'Itens'!H47))</x:f>
      </x:c>
      <x:c r="C88" s="9" t="n">
        <x:f>IF('Itens'!A47="",0,IF('Itens'!J47&lt;&gt;"OK",0,-'Itens'!D47*'Itens'!I47))</x:f>
        <x:v>0</x:v>
      </x:c>
      <x:c r="D88" s="9" t="str">
        <x:f>IF('Itens'!A47="","","Fim "&amp;'Itens'!A47)</x:f>
      </x:c>
      <x:c r="E88" s="9" t="str">
        <x:f>IF(A88="","",SUMIFS($C$7:$C$406,$A$7:$A$406,A88,$B$7:$B$406,"&lt;="&amp;B88))</x:f>
      </x:c>
      <x:c r="F88" s="9" t="n">
        <x:f>IF(AND(A88='Disponibilidade'!$B$7,ISNUMBER(B88),B88&gt;='Disponibilidade'!$B$8,B88&lt;'Disponibilidade'!$B$9),E88,0)</x:f>
        <x:v>0</x:v>
      </x:c>
    </x:row>
    <x:row r="89" ht="23" customHeight="1">
      <x:c r="A89" s="9" t="str">
        <x:f>IF('Itens'!A48="","",'Itens'!C48)</x:f>
      </x:c>
      <x:c r="B89" s="12" t="str">
        <x:f>IF('Itens'!A48="","",IF('Itens'!J48&lt;&gt;"OK",0,'Itens'!G48))</x:f>
      </x:c>
      <x:c r="C89" s="9" t="n">
        <x:f>IF('Itens'!A48="",0,IF('Itens'!J48&lt;&gt;"OK",0,'Itens'!D48*'Itens'!I48))</x:f>
        <x:v>0</x:v>
      </x:c>
      <x:c r="D89" s="9" t="str">
        <x:f>IF('Itens'!A48="","","Início "&amp;'Itens'!A48)</x:f>
      </x:c>
      <x:c r="E89" s="9" t="str">
        <x:f>IF(A89="","",SUMIFS($C$7:$C$406,$A$7:$A$406,A89,$B$7:$B$406,"&lt;="&amp;B89))</x:f>
      </x:c>
      <x:c r="F89" s="9" t="n">
        <x:f>IF(AND(A89='Disponibilidade'!$B$7,ISNUMBER(B89),B89&gt;='Disponibilidade'!$B$8,B89&lt;'Disponibilidade'!$B$9),E89,0)</x:f>
        <x:v>0</x:v>
      </x:c>
    </x:row>
    <x:row r="90" ht="23" customHeight="1">
      <x:c r="A90" s="9" t="str">
        <x:f>IF('Itens'!A48="","",'Itens'!C48)</x:f>
      </x:c>
      <x:c r="B90" s="12" t="str">
        <x:f>IF('Itens'!A48="","",IF('Itens'!J48&lt;&gt;"OK",0,'Itens'!H48))</x:f>
      </x:c>
      <x:c r="C90" s="9" t="n">
        <x:f>IF('Itens'!A48="",0,IF('Itens'!J48&lt;&gt;"OK",0,-'Itens'!D48*'Itens'!I48))</x:f>
        <x:v>0</x:v>
      </x:c>
      <x:c r="D90" s="9" t="str">
        <x:f>IF('Itens'!A48="","","Fim "&amp;'Itens'!A48)</x:f>
      </x:c>
      <x:c r="E90" s="9" t="str">
        <x:f>IF(A90="","",SUMIFS($C$7:$C$406,$A$7:$A$406,A90,$B$7:$B$406,"&lt;="&amp;B90))</x:f>
      </x:c>
      <x:c r="F90" s="9" t="n">
        <x:f>IF(AND(A90='Disponibilidade'!$B$7,ISNUMBER(B90),B90&gt;='Disponibilidade'!$B$8,B90&lt;'Disponibilidade'!$B$9),E90,0)</x:f>
        <x:v>0</x:v>
      </x:c>
    </x:row>
    <x:row r="91" ht="23" customHeight="1">
      <x:c r="A91" s="9" t="str">
        <x:f>IF('Itens'!A49="","",'Itens'!C49)</x:f>
      </x:c>
      <x:c r="B91" s="12" t="str">
        <x:f>IF('Itens'!A49="","",IF('Itens'!J49&lt;&gt;"OK",0,'Itens'!G49))</x:f>
      </x:c>
      <x:c r="C91" s="9" t="n">
        <x:f>IF('Itens'!A49="",0,IF('Itens'!J49&lt;&gt;"OK",0,'Itens'!D49*'Itens'!I49))</x:f>
        <x:v>0</x:v>
      </x:c>
      <x:c r="D91" s="9" t="str">
        <x:f>IF('Itens'!A49="","","Início "&amp;'Itens'!A49)</x:f>
      </x:c>
      <x:c r="E91" s="9" t="str">
        <x:f>IF(A91="","",SUMIFS($C$7:$C$406,$A$7:$A$406,A91,$B$7:$B$406,"&lt;="&amp;B91))</x:f>
      </x:c>
      <x:c r="F91" s="9" t="n">
        <x:f>IF(AND(A91='Disponibilidade'!$B$7,ISNUMBER(B91),B91&gt;='Disponibilidade'!$B$8,B91&lt;'Disponibilidade'!$B$9),E91,0)</x:f>
        <x:v>0</x:v>
      </x:c>
    </x:row>
    <x:row r="92" ht="23" customHeight="1">
      <x:c r="A92" s="9" t="str">
        <x:f>IF('Itens'!A49="","",'Itens'!C49)</x:f>
      </x:c>
      <x:c r="B92" s="12" t="str">
        <x:f>IF('Itens'!A49="","",IF('Itens'!J49&lt;&gt;"OK",0,'Itens'!H49))</x:f>
      </x:c>
      <x:c r="C92" s="9" t="n">
        <x:f>IF('Itens'!A49="",0,IF('Itens'!J49&lt;&gt;"OK",0,-'Itens'!D49*'Itens'!I49))</x:f>
        <x:v>0</x:v>
      </x:c>
      <x:c r="D92" s="9" t="str">
        <x:f>IF('Itens'!A49="","","Fim "&amp;'Itens'!A49)</x:f>
      </x:c>
      <x:c r="E92" s="9" t="str">
        <x:f>IF(A92="","",SUMIFS($C$7:$C$406,$A$7:$A$406,A92,$B$7:$B$406,"&lt;="&amp;B92))</x:f>
      </x:c>
      <x:c r="F92" s="9" t="n">
        <x:f>IF(AND(A92='Disponibilidade'!$B$7,ISNUMBER(B92),B92&gt;='Disponibilidade'!$B$8,B92&lt;'Disponibilidade'!$B$9),E92,0)</x:f>
        <x:v>0</x:v>
      </x:c>
    </x:row>
    <x:row r="93" ht="23" customHeight="1">
      <x:c r="A93" s="9" t="str">
        <x:f>IF('Itens'!A50="","",'Itens'!C50)</x:f>
      </x:c>
      <x:c r="B93" s="12" t="str">
        <x:f>IF('Itens'!A50="","",IF('Itens'!J50&lt;&gt;"OK",0,'Itens'!G50))</x:f>
      </x:c>
      <x:c r="C93" s="9" t="n">
        <x:f>IF('Itens'!A50="",0,IF('Itens'!J50&lt;&gt;"OK",0,'Itens'!D50*'Itens'!I50))</x:f>
        <x:v>0</x:v>
      </x:c>
      <x:c r="D93" s="9" t="str">
        <x:f>IF('Itens'!A50="","","Início "&amp;'Itens'!A50)</x:f>
      </x:c>
      <x:c r="E93" s="9" t="str">
        <x:f>IF(A93="","",SUMIFS($C$7:$C$406,$A$7:$A$406,A93,$B$7:$B$406,"&lt;="&amp;B93))</x:f>
      </x:c>
      <x:c r="F93" s="9" t="n">
        <x:f>IF(AND(A93='Disponibilidade'!$B$7,ISNUMBER(B93),B93&gt;='Disponibilidade'!$B$8,B93&lt;'Disponibilidade'!$B$9),E93,0)</x:f>
        <x:v>0</x:v>
      </x:c>
    </x:row>
    <x:row r="94" ht="23" customHeight="1">
      <x:c r="A94" s="9" t="str">
        <x:f>IF('Itens'!A50="","",'Itens'!C50)</x:f>
      </x:c>
      <x:c r="B94" s="12" t="str">
        <x:f>IF('Itens'!A50="","",IF('Itens'!J50&lt;&gt;"OK",0,'Itens'!H50))</x:f>
      </x:c>
      <x:c r="C94" s="9" t="n">
        <x:f>IF('Itens'!A50="",0,IF('Itens'!J50&lt;&gt;"OK",0,-'Itens'!D50*'Itens'!I50))</x:f>
        <x:v>0</x:v>
      </x:c>
      <x:c r="D94" s="9" t="str">
        <x:f>IF('Itens'!A50="","","Fim "&amp;'Itens'!A50)</x:f>
      </x:c>
      <x:c r="E94" s="9" t="str">
        <x:f>IF(A94="","",SUMIFS($C$7:$C$406,$A$7:$A$406,A94,$B$7:$B$406,"&lt;="&amp;B94))</x:f>
      </x:c>
      <x:c r="F94" s="9" t="n">
        <x:f>IF(AND(A94='Disponibilidade'!$B$7,ISNUMBER(B94),B94&gt;='Disponibilidade'!$B$8,B94&lt;'Disponibilidade'!$B$9),E94,0)</x:f>
        <x:v>0</x:v>
      </x:c>
    </x:row>
    <x:row r="95" ht="23" customHeight="1">
      <x:c r="A95" s="9" t="str">
        <x:f>IF('Itens'!A51="","",'Itens'!C51)</x:f>
      </x:c>
      <x:c r="B95" s="12" t="str">
        <x:f>IF('Itens'!A51="","",IF('Itens'!J51&lt;&gt;"OK",0,'Itens'!G51))</x:f>
      </x:c>
      <x:c r="C95" s="9" t="n">
        <x:f>IF('Itens'!A51="",0,IF('Itens'!J51&lt;&gt;"OK",0,'Itens'!D51*'Itens'!I51))</x:f>
        <x:v>0</x:v>
      </x:c>
      <x:c r="D95" s="9" t="str">
        <x:f>IF('Itens'!A51="","","Início "&amp;'Itens'!A51)</x:f>
      </x:c>
      <x:c r="E95" s="9" t="str">
        <x:f>IF(A95="","",SUMIFS($C$7:$C$406,$A$7:$A$406,A95,$B$7:$B$406,"&lt;="&amp;B95))</x:f>
      </x:c>
      <x:c r="F95" s="9" t="n">
        <x:f>IF(AND(A95='Disponibilidade'!$B$7,ISNUMBER(B95),B95&gt;='Disponibilidade'!$B$8,B95&lt;'Disponibilidade'!$B$9),E95,0)</x:f>
        <x:v>0</x:v>
      </x:c>
    </x:row>
    <x:row r="96" ht="23" customHeight="1">
      <x:c r="A96" s="9" t="str">
        <x:f>IF('Itens'!A51="","",'Itens'!C51)</x:f>
      </x:c>
      <x:c r="B96" s="12" t="str">
        <x:f>IF('Itens'!A51="","",IF('Itens'!J51&lt;&gt;"OK",0,'Itens'!H51))</x:f>
      </x:c>
      <x:c r="C96" s="9" t="n">
        <x:f>IF('Itens'!A51="",0,IF('Itens'!J51&lt;&gt;"OK",0,-'Itens'!D51*'Itens'!I51))</x:f>
        <x:v>0</x:v>
      </x:c>
      <x:c r="D96" s="9" t="str">
        <x:f>IF('Itens'!A51="","","Fim "&amp;'Itens'!A51)</x:f>
      </x:c>
      <x:c r="E96" s="9" t="str">
        <x:f>IF(A96="","",SUMIFS($C$7:$C$406,$A$7:$A$406,A96,$B$7:$B$406,"&lt;="&amp;B96))</x:f>
      </x:c>
      <x:c r="F96" s="9" t="n">
        <x:f>IF(AND(A96='Disponibilidade'!$B$7,ISNUMBER(B96),B96&gt;='Disponibilidade'!$B$8,B96&lt;'Disponibilidade'!$B$9),E96,0)</x:f>
        <x:v>0</x:v>
      </x:c>
    </x:row>
    <x:row r="97" ht="23" customHeight="1">
      <x:c r="A97" s="9" t="str">
        <x:f>IF('Itens'!A52="","",'Itens'!C52)</x:f>
      </x:c>
      <x:c r="B97" s="12" t="str">
        <x:f>IF('Itens'!A52="","",IF('Itens'!J52&lt;&gt;"OK",0,'Itens'!G52))</x:f>
      </x:c>
      <x:c r="C97" s="9" t="n">
        <x:f>IF('Itens'!A52="",0,IF('Itens'!J52&lt;&gt;"OK",0,'Itens'!D52*'Itens'!I52))</x:f>
        <x:v>0</x:v>
      </x:c>
      <x:c r="D97" s="9" t="str">
        <x:f>IF('Itens'!A52="","","Início "&amp;'Itens'!A52)</x:f>
      </x:c>
      <x:c r="E97" s="9" t="str">
        <x:f>IF(A97="","",SUMIFS($C$7:$C$406,$A$7:$A$406,A97,$B$7:$B$406,"&lt;="&amp;B97))</x:f>
      </x:c>
      <x:c r="F97" s="9" t="n">
        <x:f>IF(AND(A97='Disponibilidade'!$B$7,ISNUMBER(B97),B97&gt;='Disponibilidade'!$B$8,B97&lt;'Disponibilidade'!$B$9),E97,0)</x:f>
        <x:v>0</x:v>
      </x:c>
    </x:row>
    <x:row r="98" ht="23" customHeight="1">
      <x:c r="A98" s="9" t="str">
        <x:f>IF('Itens'!A52="","",'Itens'!C52)</x:f>
      </x:c>
      <x:c r="B98" s="12" t="str">
        <x:f>IF('Itens'!A52="","",IF('Itens'!J52&lt;&gt;"OK",0,'Itens'!H52))</x:f>
      </x:c>
      <x:c r="C98" s="9" t="n">
        <x:f>IF('Itens'!A52="",0,IF('Itens'!J52&lt;&gt;"OK",0,-'Itens'!D52*'Itens'!I52))</x:f>
        <x:v>0</x:v>
      </x:c>
      <x:c r="D98" s="9" t="str">
        <x:f>IF('Itens'!A52="","","Fim "&amp;'Itens'!A52)</x:f>
      </x:c>
      <x:c r="E98" s="9" t="str">
        <x:f>IF(A98="","",SUMIFS($C$7:$C$406,$A$7:$A$406,A98,$B$7:$B$406,"&lt;="&amp;B98))</x:f>
      </x:c>
      <x:c r="F98" s="9" t="n">
        <x:f>IF(AND(A98='Disponibilidade'!$B$7,ISNUMBER(B98),B98&gt;='Disponibilidade'!$B$8,B98&lt;'Disponibilidade'!$B$9),E98,0)</x:f>
        <x:v>0</x:v>
      </x:c>
    </x:row>
    <x:row r="99" ht="23" customHeight="1">
      <x:c r="A99" s="9" t="str">
        <x:f>IF('Itens'!A53="","",'Itens'!C53)</x:f>
      </x:c>
      <x:c r="B99" s="12" t="str">
        <x:f>IF('Itens'!A53="","",IF('Itens'!J53&lt;&gt;"OK",0,'Itens'!G53))</x:f>
      </x:c>
      <x:c r="C99" s="9" t="n">
        <x:f>IF('Itens'!A53="",0,IF('Itens'!J53&lt;&gt;"OK",0,'Itens'!D53*'Itens'!I53))</x:f>
        <x:v>0</x:v>
      </x:c>
      <x:c r="D99" s="9" t="str">
        <x:f>IF('Itens'!A53="","","Início "&amp;'Itens'!A53)</x:f>
      </x:c>
      <x:c r="E99" s="9" t="str">
        <x:f>IF(A99="","",SUMIFS($C$7:$C$406,$A$7:$A$406,A99,$B$7:$B$406,"&lt;="&amp;B99))</x:f>
      </x:c>
      <x:c r="F99" s="9" t="n">
        <x:f>IF(AND(A99='Disponibilidade'!$B$7,ISNUMBER(B99),B99&gt;='Disponibilidade'!$B$8,B99&lt;'Disponibilidade'!$B$9),E99,0)</x:f>
        <x:v>0</x:v>
      </x:c>
    </x:row>
    <x:row r="100" ht="23" customHeight="1">
      <x:c r="A100" s="9" t="str">
        <x:f>IF('Itens'!A53="","",'Itens'!C53)</x:f>
      </x:c>
      <x:c r="B100" s="12" t="str">
        <x:f>IF('Itens'!A53="","",IF('Itens'!J53&lt;&gt;"OK",0,'Itens'!H53))</x:f>
      </x:c>
      <x:c r="C100" s="9" t="n">
        <x:f>IF('Itens'!A53="",0,IF('Itens'!J53&lt;&gt;"OK",0,-'Itens'!D53*'Itens'!I53))</x:f>
        <x:v>0</x:v>
      </x:c>
      <x:c r="D100" s="9" t="str">
        <x:f>IF('Itens'!A53="","","Fim "&amp;'Itens'!A53)</x:f>
      </x:c>
      <x:c r="E100" s="9" t="str">
        <x:f>IF(A100="","",SUMIFS($C$7:$C$406,$A$7:$A$406,A100,$B$7:$B$406,"&lt;="&amp;B100))</x:f>
      </x:c>
      <x:c r="F100" s="9" t="n">
        <x:f>IF(AND(A100='Disponibilidade'!$B$7,ISNUMBER(B100),B100&gt;='Disponibilidade'!$B$8,B100&lt;'Disponibilidade'!$B$9),E100,0)</x:f>
        <x:v>0</x:v>
      </x:c>
    </x:row>
    <x:row r="101" ht="23" customHeight="1">
      <x:c r="A101" s="9" t="str">
        <x:f>IF('Itens'!A54="","",'Itens'!C54)</x:f>
      </x:c>
      <x:c r="B101" s="12" t="str">
        <x:f>IF('Itens'!A54="","",IF('Itens'!J54&lt;&gt;"OK",0,'Itens'!G54))</x:f>
      </x:c>
      <x:c r="C101" s="9" t="n">
        <x:f>IF('Itens'!A54="",0,IF('Itens'!J54&lt;&gt;"OK",0,'Itens'!D54*'Itens'!I54))</x:f>
        <x:v>0</x:v>
      </x:c>
      <x:c r="D101" s="9" t="str">
        <x:f>IF('Itens'!A54="","","Início "&amp;'Itens'!A54)</x:f>
      </x:c>
      <x:c r="E101" s="9" t="str">
        <x:f>IF(A101="","",SUMIFS($C$7:$C$406,$A$7:$A$406,A101,$B$7:$B$406,"&lt;="&amp;B101))</x:f>
      </x:c>
      <x:c r="F101" s="9" t="n">
        <x:f>IF(AND(A101='Disponibilidade'!$B$7,ISNUMBER(B101),B101&gt;='Disponibilidade'!$B$8,B101&lt;'Disponibilidade'!$B$9),E101,0)</x:f>
        <x:v>0</x:v>
      </x:c>
    </x:row>
    <x:row r="102" ht="23" customHeight="1">
      <x:c r="A102" s="9" t="str">
        <x:f>IF('Itens'!A54="","",'Itens'!C54)</x:f>
      </x:c>
      <x:c r="B102" s="12" t="str">
        <x:f>IF('Itens'!A54="","",IF('Itens'!J54&lt;&gt;"OK",0,'Itens'!H54))</x:f>
      </x:c>
      <x:c r="C102" s="9" t="n">
        <x:f>IF('Itens'!A54="",0,IF('Itens'!J54&lt;&gt;"OK",0,-'Itens'!D54*'Itens'!I54))</x:f>
        <x:v>0</x:v>
      </x:c>
      <x:c r="D102" s="9" t="str">
        <x:f>IF('Itens'!A54="","","Fim "&amp;'Itens'!A54)</x:f>
      </x:c>
      <x:c r="E102" s="9" t="str">
        <x:f>IF(A102="","",SUMIFS($C$7:$C$406,$A$7:$A$406,A102,$B$7:$B$406,"&lt;="&amp;B102))</x:f>
      </x:c>
      <x:c r="F102" s="9" t="n">
        <x:f>IF(AND(A102='Disponibilidade'!$B$7,ISNUMBER(B102),B102&gt;='Disponibilidade'!$B$8,B102&lt;'Disponibilidade'!$B$9),E102,0)</x:f>
        <x:v>0</x:v>
      </x:c>
    </x:row>
    <x:row r="103" ht="23" customHeight="1">
      <x:c r="A103" s="9" t="str">
        <x:f>IF('Itens'!A55="","",'Itens'!C55)</x:f>
      </x:c>
      <x:c r="B103" s="12" t="str">
        <x:f>IF('Itens'!A55="","",IF('Itens'!J55&lt;&gt;"OK",0,'Itens'!G55))</x:f>
      </x:c>
      <x:c r="C103" s="9" t="n">
        <x:f>IF('Itens'!A55="",0,IF('Itens'!J55&lt;&gt;"OK",0,'Itens'!D55*'Itens'!I55))</x:f>
        <x:v>0</x:v>
      </x:c>
      <x:c r="D103" s="9" t="str">
        <x:f>IF('Itens'!A55="","","Início "&amp;'Itens'!A55)</x:f>
      </x:c>
      <x:c r="E103" s="9" t="str">
        <x:f>IF(A103="","",SUMIFS($C$7:$C$406,$A$7:$A$406,A103,$B$7:$B$406,"&lt;="&amp;B103))</x:f>
      </x:c>
      <x:c r="F103" s="9" t="n">
        <x:f>IF(AND(A103='Disponibilidade'!$B$7,ISNUMBER(B103),B103&gt;='Disponibilidade'!$B$8,B103&lt;'Disponibilidade'!$B$9),E103,0)</x:f>
        <x:v>0</x:v>
      </x:c>
    </x:row>
    <x:row r="104" ht="23" customHeight="1">
      <x:c r="A104" s="9" t="str">
        <x:f>IF('Itens'!A55="","",'Itens'!C55)</x:f>
      </x:c>
      <x:c r="B104" s="12" t="str">
        <x:f>IF('Itens'!A55="","",IF('Itens'!J55&lt;&gt;"OK",0,'Itens'!H55))</x:f>
      </x:c>
      <x:c r="C104" s="9" t="n">
        <x:f>IF('Itens'!A55="",0,IF('Itens'!J55&lt;&gt;"OK",0,-'Itens'!D55*'Itens'!I55))</x:f>
        <x:v>0</x:v>
      </x:c>
      <x:c r="D104" s="9" t="str">
        <x:f>IF('Itens'!A55="","","Fim "&amp;'Itens'!A55)</x:f>
      </x:c>
      <x:c r="E104" s="9" t="str">
        <x:f>IF(A104="","",SUMIFS($C$7:$C$406,$A$7:$A$406,A104,$B$7:$B$406,"&lt;="&amp;B104))</x:f>
      </x:c>
      <x:c r="F104" s="9" t="n">
        <x:f>IF(AND(A104='Disponibilidade'!$B$7,ISNUMBER(B104),B104&gt;='Disponibilidade'!$B$8,B104&lt;'Disponibilidade'!$B$9),E104,0)</x:f>
        <x:v>0</x:v>
      </x:c>
    </x:row>
    <x:row r="105" ht="23" customHeight="1">
      <x:c r="A105" s="9" t="str">
        <x:f>IF('Itens'!A56="","",'Itens'!C56)</x:f>
      </x:c>
      <x:c r="B105" s="12" t="str">
        <x:f>IF('Itens'!A56="","",IF('Itens'!J56&lt;&gt;"OK",0,'Itens'!G56))</x:f>
      </x:c>
      <x:c r="C105" s="9" t="n">
        <x:f>IF('Itens'!A56="",0,IF('Itens'!J56&lt;&gt;"OK",0,'Itens'!D56*'Itens'!I56))</x:f>
        <x:v>0</x:v>
      </x:c>
      <x:c r="D105" s="9" t="str">
        <x:f>IF('Itens'!A56="","","Início "&amp;'Itens'!A56)</x:f>
      </x:c>
      <x:c r="E105" s="9" t="str">
        <x:f>IF(A105="","",SUMIFS($C$7:$C$406,$A$7:$A$406,A105,$B$7:$B$406,"&lt;="&amp;B105))</x:f>
      </x:c>
      <x:c r="F105" s="9" t="n">
        <x:f>IF(AND(A105='Disponibilidade'!$B$7,ISNUMBER(B105),B105&gt;='Disponibilidade'!$B$8,B105&lt;'Disponibilidade'!$B$9),E105,0)</x:f>
        <x:v>0</x:v>
      </x:c>
    </x:row>
    <x:row r="106" ht="23" customHeight="1">
      <x:c r="A106" s="9" t="str">
        <x:f>IF('Itens'!A56="","",'Itens'!C56)</x:f>
      </x:c>
      <x:c r="B106" s="12" t="str">
        <x:f>IF('Itens'!A56="","",IF('Itens'!J56&lt;&gt;"OK",0,'Itens'!H56))</x:f>
      </x:c>
      <x:c r="C106" s="9" t="n">
        <x:f>IF('Itens'!A56="",0,IF('Itens'!J56&lt;&gt;"OK",0,-'Itens'!D56*'Itens'!I56))</x:f>
        <x:v>0</x:v>
      </x:c>
      <x:c r="D106" s="9" t="str">
        <x:f>IF('Itens'!A56="","","Fim "&amp;'Itens'!A56)</x:f>
      </x:c>
      <x:c r="E106" s="9" t="str">
        <x:f>IF(A106="","",SUMIFS($C$7:$C$406,$A$7:$A$406,A106,$B$7:$B$406,"&lt;="&amp;B106))</x:f>
      </x:c>
      <x:c r="F106" s="9" t="n">
        <x:f>IF(AND(A106='Disponibilidade'!$B$7,ISNUMBER(B106),B106&gt;='Disponibilidade'!$B$8,B106&lt;'Disponibilidade'!$B$9),E106,0)</x:f>
        <x:v>0</x:v>
      </x:c>
    </x:row>
    <x:row r="107" ht="23" customHeight="1">
      <x:c r="A107" s="9" t="str">
        <x:f>IF('Itens'!A57="","",'Itens'!C57)</x:f>
      </x:c>
      <x:c r="B107" s="12" t="str">
        <x:f>IF('Itens'!A57="","",IF('Itens'!J57&lt;&gt;"OK",0,'Itens'!G57))</x:f>
      </x:c>
      <x:c r="C107" s="9" t="n">
        <x:f>IF('Itens'!A57="",0,IF('Itens'!J57&lt;&gt;"OK",0,'Itens'!D57*'Itens'!I57))</x:f>
        <x:v>0</x:v>
      </x:c>
      <x:c r="D107" s="9" t="str">
        <x:f>IF('Itens'!A57="","","Início "&amp;'Itens'!A57)</x:f>
      </x:c>
      <x:c r="E107" s="9" t="str">
        <x:f>IF(A107="","",SUMIFS($C$7:$C$406,$A$7:$A$406,A107,$B$7:$B$406,"&lt;="&amp;B107))</x:f>
      </x:c>
      <x:c r="F107" s="9" t="n">
        <x:f>IF(AND(A107='Disponibilidade'!$B$7,ISNUMBER(B107),B107&gt;='Disponibilidade'!$B$8,B107&lt;'Disponibilidade'!$B$9),E107,0)</x:f>
        <x:v>0</x:v>
      </x:c>
    </x:row>
    <x:row r="108" ht="23" customHeight="1">
      <x:c r="A108" s="9" t="str">
        <x:f>IF('Itens'!A57="","",'Itens'!C57)</x:f>
      </x:c>
      <x:c r="B108" s="12" t="str">
        <x:f>IF('Itens'!A57="","",IF('Itens'!J57&lt;&gt;"OK",0,'Itens'!H57))</x:f>
      </x:c>
      <x:c r="C108" s="9" t="n">
        <x:f>IF('Itens'!A57="",0,IF('Itens'!J57&lt;&gt;"OK",0,-'Itens'!D57*'Itens'!I57))</x:f>
        <x:v>0</x:v>
      </x:c>
      <x:c r="D108" s="9" t="str">
        <x:f>IF('Itens'!A57="","","Fim "&amp;'Itens'!A57)</x:f>
      </x:c>
      <x:c r="E108" s="9" t="str">
        <x:f>IF(A108="","",SUMIFS($C$7:$C$406,$A$7:$A$406,A108,$B$7:$B$406,"&lt;="&amp;B108))</x:f>
      </x:c>
      <x:c r="F108" s="9" t="n">
        <x:f>IF(AND(A108='Disponibilidade'!$B$7,ISNUMBER(B108),B108&gt;='Disponibilidade'!$B$8,B108&lt;'Disponibilidade'!$B$9),E108,0)</x:f>
        <x:v>0</x:v>
      </x:c>
    </x:row>
    <x:row r="109" ht="23" customHeight="1">
      <x:c r="A109" s="9" t="str">
        <x:f>IF('Itens'!A58="","",'Itens'!C58)</x:f>
      </x:c>
      <x:c r="B109" s="12" t="str">
        <x:f>IF('Itens'!A58="","",IF('Itens'!J58&lt;&gt;"OK",0,'Itens'!G58))</x:f>
      </x:c>
      <x:c r="C109" s="9" t="n">
        <x:f>IF('Itens'!A58="",0,IF('Itens'!J58&lt;&gt;"OK",0,'Itens'!D58*'Itens'!I58))</x:f>
        <x:v>0</x:v>
      </x:c>
      <x:c r="D109" s="9" t="str">
        <x:f>IF('Itens'!A58="","","Início "&amp;'Itens'!A58)</x:f>
      </x:c>
      <x:c r="E109" s="9" t="str">
        <x:f>IF(A109="","",SUMIFS($C$7:$C$406,$A$7:$A$406,A109,$B$7:$B$406,"&lt;="&amp;B109))</x:f>
      </x:c>
      <x:c r="F109" s="9" t="n">
        <x:f>IF(AND(A109='Disponibilidade'!$B$7,ISNUMBER(B109),B109&gt;='Disponibilidade'!$B$8,B109&lt;'Disponibilidade'!$B$9),E109,0)</x:f>
        <x:v>0</x:v>
      </x:c>
    </x:row>
    <x:row r="110" ht="23" customHeight="1">
      <x:c r="A110" s="9" t="str">
        <x:f>IF('Itens'!A58="","",'Itens'!C58)</x:f>
      </x:c>
      <x:c r="B110" s="12" t="str">
        <x:f>IF('Itens'!A58="","",IF('Itens'!J58&lt;&gt;"OK",0,'Itens'!H58))</x:f>
      </x:c>
      <x:c r="C110" s="9" t="n">
        <x:f>IF('Itens'!A58="",0,IF('Itens'!J58&lt;&gt;"OK",0,-'Itens'!D58*'Itens'!I58))</x:f>
        <x:v>0</x:v>
      </x:c>
      <x:c r="D110" s="9" t="str">
        <x:f>IF('Itens'!A58="","","Fim "&amp;'Itens'!A58)</x:f>
      </x:c>
      <x:c r="E110" s="9" t="str">
        <x:f>IF(A110="","",SUMIFS($C$7:$C$406,$A$7:$A$406,A110,$B$7:$B$406,"&lt;="&amp;B110))</x:f>
      </x:c>
      <x:c r="F110" s="9" t="n">
        <x:f>IF(AND(A110='Disponibilidade'!$B$7,ISNUMBER(B110),B110&gt;='Disponibilidade'!$B$8,B110&lt;'Disponibilidade'!$B$9),E110,0)</x:f>
        <x:v>0</x:v>
      </x:c>
    </x:row>
    <x:row r="111" ht="23" customHeight="1">
      <x:c r="A111" s="9" t="str">
        <x:f>IF('Itens'!A59="","",'Itens'!C59)</x:f>
      </x:c>
      <x:c r="B111" s="12" t="str">
        <x:f>IF('Itens'!A59="","",IF('Itens'!J59&lt;&gt;"OK",0,'Itens'!G59))</x:f>
      </x:c>
      <x:c r="C111" s="9" t="n">
        <x:f>IF('Itens'!A59="",0,IF('Itens'!J59&lt;&gt;"OK",0,'Itens'!D59*'Itens'!I59))</x:f>
        <x:v>0</x:v>
      </x:c>
      <x:c r="D111" s="9" t="str">
        <x:f>IF('Itens'!A59="","","Início "&amp;'Itens'!A59)</x:f>
      </x:c>
      <x:c r="E111" s="9" t="str">
        <x:f>IF(A111="","",SUMIFS($C$7:$C$406,$A$7:$A$406,A111,$B$7:$B$406,"&lt;="&amp;B111))</x:f>
      </x:c>
      <x:c r="F111" s="9" t="n">
        <x:f>IF(AND(A111='Disponibilidade'!$B$7,ISNUMBER(B111),B111&gt;='Disponibilidade'!$B$8,B111&lt;'Disponibilidade'!$B$9),E111,0)</x:f>
        <x:v>0</x:v>
      </x:c>
    </x:row>
    <x:row r="112" ht="23" customHeight="1">
      <x:c r="A112" s="9" t="str">
        <x:f>IF('Itens'!A59="","",'Itens'!C59)</x:f>
      </x:c>
      <x:c r="B112" s="12" t="str">
        <x:f>IF('Itens'!A59="","",IF('Itens'!J59&lt;&gt;"OK",0,'Itens'!H59))</x:f>
      </x:c>
      <x:c r="C112" s="9" t="n">
        <x:f>IF('Itens'!A59="",0,IF('Itens'!J59&lt;&gt;"OK",0,-'Itens'!D59*'Itens'!I59))</x:f>
        <x:v>0</x:v>
      </x:c>
      <x:c r="D112" s="9" t="str">
        <x:f>IF('Itens'!A59="","","Fim "&amp;'Itens'!A59)</x:f>
      </x:c>
      <x:c r="E112" s="9" t="str">
        <x:f>IF(A112="","",SUMIFS($C$7:$C$406,$A$7:$A$406,A112,$B$7:$B$406,"&lt;="&amp;B112))</x:f>
      </x:c>
      <x:c r="F112" s="9" t="n">
        <x:f>IF(AND(A112='Disponibilidade'!$B$7,ISNUMBER(B112),B112&gt;='Disponibilidade'!$B$8,B112&lt;'Disponibilidade'!$B$9),E112,0)</x:f>
        <x:v>0</x:v>
      </x:c>
    </x:row>
    <x:row r="113" ht="23" customHeight="1">
      <x:c r="A113" s="9" t="str">
        <x:f>IF('Itens'!A60="","",'Itens'!C60)</x:f>
      </x:c>
      <x:c r="B113" s="12" t="str">
        <x:f>IF('Itens'!A60="","",IF('Itens'!J60&lt;&gt;"OK",0,'Itens'!G60))</x:f>
      </x:c>
      <x:c r="C113" s="9" t="n">
        <x:f>IF('Itens'!A60="",0,IF('Itens'!J60&lt;&gt;"OK",0,'Itens'!D60*'Itens'!I60))</x:f>
        <x:v>0</x:v>
      </x:c>
      <x:c r="D113" s="9" t="str">
        <x:f>IF('Itens'!A60="","","Início "&amp;'Itens'!A60)</x:f>
      </x:c>
      <x:c r="E113" s="9" t="str">
        <x:f>IF(A113="","",SUMIFS($C$7:$C$406,$A$7:$A$406,A113,$B$7:$B$406,"&lt;="&amp;B113))</x:f>
      </x:c>
      <x:c r="F113" s="9" t="n">
        <x:f>IF(AND(A113='Disponibilidade'!$B$7,ISNUMBER(B113),B113&gt;='Disponibilidade'!$B$8,B113&lt;'Disponibilidade'!$B$9),E113,0)</x:f>
        <x:v>0</x:v>
      </x:c>
    </x:row>
    <x:row r="114" ht="23" customHeight="1">
      <x:c r="A114" s="9" t="str">
        <x:f>IF('Itens'!A60="","",'Itens'!C60)</x:f>
      </x:c>
      <x:c r="B114" s="12" t="str">
        <x:f>IF('Itens'!A60="","",IF('Itens'!J60&lt;&gt;"OK",0,'Itens'!H60))</x:f>
      </x:c>
      <x:c r="C114" s="9" t="n">
        <x:f>IF('Itens'!A60="",0,IF('Itens'!J60&lt;&gt;"OK",0,-'Itens'!D60*'Itens'!I60))</x:f>
        <x:v>0</x:v>
      </x:c>
      <x:c r="D114" s="9" t="str">
        <x:f>IF('Itens'!A60="","","Fim "&amp;'Itens'!A60)</x:f>
      </x:c>
      <x:c r="E114" s="9" t="str">
        <x:f>IF(A114="","",SUMIFS($C$7:$C$406,$A$7:$A$406,A114,$B$7:$B$406,"&lt;="&amp;B114))</x:f>
      </x:c>
      <x:c r="F114" s="9" t="n">
        <x:f>IF(AND(A114='Disponibilidade'!$B$7,ISNUMBER(B114),B114&gt;='Disponibilidade'!$B$8,B114&lt;'Disponibilidade'!$B$9),E114,0)</x:f>
        <x:v>0</x:v>
      </x:c>
    </x:row>
    <x:row r="115" ht="23" customHeight="1">
      <x:c r="A115" s="9" t="str">
        <x:f>IF('Itens'!A61="","",'Itens'!C61)</x:f>
      </x:c>
      <x:c r="B115" s="12" t="str">
        <x:f>IF('Itens'!A61="","",IF('Itens'!J61&lt;&gt;"OK",0,'Itens'!G61))</x:f>
      </x:c>
      <x:c r="C115" s="9" t="n">
        <x:f>IF('Itens'!A61="",0,IF('Itens'!J61&lt;&gt;"OK",0,'Itens'!D61*'Itens'!I61))</x:f>
        <x:v>0</x:v>
      </x:c>
      <x:c r="D115" s="9" t="str">
        <x:f>IF('Itens'!A61="","","Início "&amp;'Itens'!A61)</x:f>
      </x:c>
      <x:c r="E115" s="9" t="str">
        <x:f>IF(A115="","",SUMIFS($C$7:$C$406,$A$7:$A$406,A115,$B$7:$B$406,"&lt;="&amp;B115))</x:f>
      </x:c>
      <x:c r="F115" s="9" t="n">
        <x:f>IF(AND(A115='Disponibilidade'!$B$7,ISNUMBER(B115),B115&gt;='Disponibilidade'!$B$8,B115&lt;'Disponibilidade'!$B$9),E115,0)</x:f>
        <x:v>0</x:v>
      </x:c>
    </x:row>
    <x:row r="116" ht="23" customHeight="1">
      <x:c r="A116" s="9" t="str">
        <x:f>IF('Itens'!A61="","",'Itens'!C61)</x:f>
      </x:c>
      <x:c r="B116" s="12" t="str">
        <x:f>IF('Itens'!A61="","",IF('Itens'!J61&lt;&gt;"OK",0,'Itens'!H61))</x:f>
      </x:c>
      <x:c r="C116" s="9" t="n">
        <x:f>IF('Itens'!A61="",0,IF('Itens'!J61&lt;&gt;"OK",0,-'Itens'!D61*'Itens'!I61))</x:f>
        <x:v>0</x:v>
      </x:c>
      <x:c r="D116" s="9" t="str">
        <x:f>IF('Itens'!A61="","","Fim "&amp;'Itens'!A61)</x:f>
      </x:c>
      <x:c r="E116" s="9" t="str">
        <x:f>IF(A116="","",SUMIFS($C$7:$C$406,$A$7:$A$406,A116,$B$7:$B$406,"&lt;="&amp;B116))</x:f>
      </x:c>
      <x:c r="F116" s="9" t="n">
        <x:f>IF(AND(A116='Disponibilidade'!$B$7,ISNUMBER(B116),B116&gt;='Disponibilidade'!$B$8,B116&lt;'Disponibilidade'!$B$9),E116,0)</x:f>
        <x:v>0</x:v>
      </x:c>
    </x:row>
    <x:row r="117" ht="23" customHeight="1">
      <x:c r="A117" s="9" t="str">
        <x:f>IF('Itens'!A62="","",'Itens'!C62)</x:f>
      </x:c>
      <x:c r="B117" s="12" t="str">
        <x:f>IF('Itens'!A62="","",IF('Itens'!J62&lt;&gt;"OK",0,'Itens'!G62))</x:f>
      </x:c>
      <x:c r="C117" s="9" t="n">
        <x:f>IF('Itens'!A62="",0,IF('Itens'!J62&lt;&gt;"OK",0,'Itens'!D62*'Itens'!I62))</x:f>
        <x:v>0</x:v>
      </x:c>
      <x:c r="D117" s="9" t="str">
        <x:f>IF('Itens'!A62="","","Início "&amp;'Itens'!A62)</x:f>
      </x:c>
      <x:c r="E117" s="9" t="str">
        <x:f>IF(A117="","",SUMIFS($C$7:$C$406,$A$7:$A$406,A117,$B$7:$B$406,"&lt;="&amp;B117))</x:f>
      </x:c>
      <x:c r="F117" s="9" t="n">
        <x:f>IF(AND(A117='Disponibilidade'!$B$7,ISNUMBER(B117),B117&gt;='Disponibilidade'!$B$8,B117&lt;'Disponibilidade'!$B$9),E117,0)</x:f>
        <x:v>0</x:v>
      </x:c>
    </x:row>
    <x:row r="118" ht="23" customHeight="1">
      <x:c r="A118" s="9" t="str">
        <x:f>IF('Itens'!A62="","",'Itens'!C62)</x:f>
      </x:c>
      <x:c r="B118" s="12" t="str">
        <x:f>IF('Itens'!A62="","",IF('Itens'!J62&lt;&gt;"OK",0,'Itens'!H62))</x:f>
      </x:c>
      <x:c r="C118" s="9" t="n">
        <x:f>IF('Itens'!A62="",0,IF('Itens'!J62&lt;&gt;"OK",0,-'Itens'!D62*'Itens'!I62))</x:f>
        <x:v>0</x:v>
      </x:c>
      <x:c r="D118" s="9" t="str">
        <x:f>IF('Itens'!A62="","","Fim "&amp;'Itens'!A62)</x:f>
      </x:c>
      <x:c r="E118" s="9" t="str">
        <x:f>IF(A118="","",SUMIFS($C$7:$C$406,$A$7:$A$406,A118,$B$7:$B$406,"&lt;="&amp;B118))</x:f>
      </x:c>
      <x:c r="F118" s="9" t="n">
        <x:f>IF(AND(A118='Disponibilidade'!$B$7,ISNUMBER(B118),B118&gt;='Disponibilidade'!$B$8,B118&lt;'Disponibilidade'!$B$9),E118,0)</x:f>
        <x:v>0</x:v>
      </x:c>
    </x:row>
    <x:row r="119" ht="23" customHeight="1">
      <x:c r="A119" s="9" t="str">
        <x:f>IF('Itens'!A63="","",'Itens'!C63)</x:f>
      </x:c>
      <x:c r="B119" s="12" t="str">
        <x:f>IF('Itens'!A63="","",IF('Itens'!J63&lt;&gt;"OK",0,'Itens'!G63))</x:f>
      </x:c>
      <x:c r="C119" s="9" t="n">
        <x:f>IF('Itens'!A63="",0,IF('Itens'!J63&lt;&gt;"OK",0,'Itens'!D63*'Itens'!I63))</x:f>
        <x:v>0</x:v>
      </x:c>
      <x:c r="D119" s="9" t="str">
        <x:f>IF('Itens'!A63="","","Início "&amp;'Itens'!A63)</x:f>
      </x:c>
      <x:c r="E119" s="9" t="str">
        <x:f>IF(A119="","",SUMIFS($C$7:$C$406,$A$7:$A$406,A119,$B$7:$B$406,"&lt;="&amp;B119))</x:f>
      </x:c>
      <x:c r="F119" s="9" t="n">
        <x:f>IF(AND(A119='Disponibilidade'!$B$7,ISNUMBER(B119),B119&gt;='Disponibilidade'!$B$8,B119&lt;'Disponibilidade'!$B$9),E119,0)</x:f>
        <x:v>0</x:v>
      </x:c>
    </x:row>
    <x:row r="120" ht="23" customHeight="1">
      <x:c r="A120" s="9" t="str">
        <x:f>IF('Itens'!A63="","",'Itens'!C63)</x:f>
      </x:c>
      <x:c r="B120" s="12" t="str">
        <x:f>IF('Itens'!A63="","",IF('Itens'!J63&lt;&gt;"OK",0,'Itens'!H63))</x:f>
      </x:c>
      <x:c r="C120" s="9" t="n">
        <x:f>IF('Itens'!A63="",0,IF('Itens'!J63&lt;&gt;"OK",0,-'Itens'!D63*'Itens'!I63))</x:f>
        <x:v>0</x:v>
      </x:c>
      <x:c r="D120" s="9" t="str">
        <x:f>IF('Itens'!A63="","","Fim "&amp;'Itens'!A63)</x:f>
      </x:c>
      <x:c r="E120" s="9" t="str">
        <x:f>IF(A120="","",SUMIFS($C$7:$C$406,$A$7:$A$406,A120,$B$7:$B$406,"&lt;="&amp;B120))</x:f>
      </x:c>
      <x:c r="F120" s="9" t="n">
        <x:f>IF(AND(A120='Disponibilidade'!$B$7,ISNUMBER(B120),B120&gt;='Disponibilidade'!$B$8,B120&lt;'Disponibilidade'!$B$9),E120,0)</x:f>
        <x:v>0</x:v>
      </x:c>
    </x:row>
    <x:row r="121" ht="23" customHeight="1">
      <x:c r="A121" s="9" t="str">
        <x:f>IF('Itens'!A64="","",'Itens'!C64)</x:f>
      </x:c>
      <x:c r="B121" s="12" t="str">
        <x:f>IF('Itens'!A64="","",IF('Itens'!J64&lt;&gt;"OK",0,'Itens'!G64))</x:f>
      </x:c>
      <x:c r="C121" s="9" t="n">
        <x:f>IF('Itens'!A64="",0,IF('Itens'!J64&lt;&gt;"OK",0,'Itens'!D64*'Itens'!I64))</x:f>
        <x:v>0</x:v>
      </x:c>
      <x:c r="D121" s="9" t="str">
        <x:f>IF('Itens'!A64="","","Início "&amp;'Itens'!A64)</x:f>
      </x:c>
      <x:c r="E121" s="9" t="str">
        <x:f>IF(A121="","",SUMIFS($C$7:$C$406,$A$7:$A$406,A121,$B$7:$B$406,"&lt;="&amp;B121))</x:f>
      </x:c>
      <x:c r="F121" s="9" t="n">
        <x:f>IF(AND(A121='Disponibilidade'!$B$7,ISNUMBER(B121),B121&gt;='Disponibilidade'!$B$8,B121&lt;'Disponibilidade'!$B$9),E121,0)</x:f>
        <x:v>0</x:v>
      </x:c>
    </x:row>
    <x:row r="122" ht="23" customHeight="1">
      <x:c r="A122" s="9" t="str">
        <x:f>IF('Itens'!A64="","",'Itens'!C64)</x:f>
      </x:c>
      <x:c r="B122" s="12" t="str">
        <x:f>IF('Itens'!A64="","",IF('Itens'!J64&lt;&gt;"OK",0,'Itens'!H64))</x:f>
      </x:c>
      <x:c r="C122" s="9" t="n">
        <x:f>IF('Itens'!A64="",0,IF('Itens'!J64&lt;&gt;"OK",0,-'Itens'!D64*'Itens'!I64))</x:f>
        <x:v>0</x:v>
      </x:c>
      <x:c r="D122" s="9" t="str">
        <x:f>IF('Itens'!A64="","","Fim "&amp;'Itens'!A64)</x:f>
      </x:c>
      <x:c r="E122" s="9" t="str">
        <x:f>IF(A122="","",SUMIFS($C$7:$C$406,$A$7:$A$406,A122,$B$7:$B$406,"&lt;="&amp;B122))</x:f>
      </x:c>
      <x:c r="F122" s="9" t="n">
        <x:f>IF(AND(A122='Disponibilidade'!$B$7,ISNUMBER(B122),B122&gt;='Disponibilidade'!$B$8,B122&lt;'Disponibilidade'!$B$9),E122,0)</x:f>
        <x:v>0</x:v>
      </x:c>
    </x:row>
    <x:row r="123" ht="23" customHeight="1">
      <x:c r="A123" s="9" t="str">
        <x:f>IF('Itens'!A65="","",'Itens'!C65)</x:f>
      </x:c>
      <x:c r="B123" s="12" t="str">
        <x:f>IF('Itens'!A65="","",IF('Itens'!J65&lt;&gt;"OK",0,'Itens'!G65))</x:f>
      </x:c>
      <x:c r="C123" s="9" t="n">
        <x:f>IF('Itens'!A65="",0,IF('Itens'!J65&lt;&gt;"OK",0,'Itens'!D65*'Itens'!I65))</x:f>
        <x:v>0</x:v>
      </x:c>
      <x:c r="D123" s="9" t="str">
        <x:f>IF('Itens'!A65="","","Início "&amp;'Itens'!A65)</x:f>
      </x:c>
      <x:c r="E123" s="9" t="str">
        <x:f>IF(A123="","",SUMIFS($C$7:$C$406,$A$7:$A$406,A123,$B$7:$B$406,"&lt;="&amp;B123))</x:f>
      </x:c>
      <x:c r="F123" s="9" t="n">
        <x:f>IF(AND(A123='Disponibilidade'!$B$7,ISNUMBER(B123),B123&gt;='Disponibilidade'!$B$8,B123&lt;'Disponibilidade'!$B$9),E123,0)</x:f>
        <x:v>0</x:v>
      </x:c>
    </x:row>
    <x:row r="124" ht="23" customHeight="1">
      <x:c r="A124" s="9" t="str">
        <x:f>IF('Itens'!A65="","",'Itens'!C65)</x:f>
      </x:c>
      <x:c r="B124" s="12" t="str">
        <x:f>IF('Itens'!A65="","",IF('Itens'!J65&lt;&gt;"OK",0,'Itens'!H65))</x:f>
      </x:c>
      <x:c r="C124" s="9" t="n">
        <x:f>IF('Itens'!A65="",0,IF('Itens'!J65&lt;&gt;"OK",0,-'Itens'!D65*'Itens'!I65))</x:f>
        <x:v>0</x:v>
      </x:c>
      <x:c r="D124" s="9" t="str">
        <x:f>IF('Itens'!A65="","","Fim "&amp;'Itens'!A65)</x:f>
      </x:c>
      <x:c r="E124" s="9" t="str">
        <x:f>IF(A124="","",SUMIFS($C$7:$C$406,$A$7:$A$406,A124,$B$7:$B$406,"&lt;="&amp;B124))</x:f>
      </x:c>
      <x:c r="F124" s="9" t="n">
        <x:f>IF(AND(A124='Disponibilidade'!$B$7,ISNUMBER(B124),B124&gt;='Disponibilidade'!$B$8,B124&lt;'Disponibilidade'!$B$9),E124,0)</x:f>
        <x:v>0</x:v>
      </x:c>
    </x:row>
    <x:row r="125" ht="23" customHeight="1">
      <x:c r="A125" s="9" t="str">
        <x:f>IF('Itens'!A66="","",'Itens'!C66)</x:f>
      </x:c>
      <x:c r="B125" s="12" t="str">
        <x:f>IF('Itens'!A66="","",IF('Itens'!J66&lt;&gt;"OK",0,'Itens'!G66))</x:f>
      </x:c>
      <x:c r="C125" s="9" t="n">
        <x:f>IF('Itens'!A66="",0,IF('Itens'!J66&lt;&gt;"OK",0,'Itens'!D66*'Itens'!I66))</x:f>
        <x:v>0</x:v>
      </x:c>
      <x:c r="D125" s="9" t="str">
        <x:f>IF('Itens'!A66="","","Início "&amp;'Itens'!A66)</x:f>
      </x:c>
      <x:c r="E125" s="9" t="str">
        <x:f>IF(A125="","",SUMIFS($C$7:$C$406,$A$7:$A$406,A125,$B$7:$B$406,"&lt;="&amp;B125))</x:f>
      </x:c>
      <x:c r="F125" s="9" t="n">
        <x:f>IF(AND(A125='Disponibilidade'!$B$7,ISNUMBER(B125),B125&gt;='Disponibilidade'!$B$8,B125&lt;'Disponibilidade'!$B$9),E125,0)</x:f>
        <x:v>0</x:v>
      </x:c>
    </x:row>
    <x:row r="126" ht="23" customHeight="1">
      <x:c r="A126" s="9" t="str">
        <x:f>IF('Itens'!A66="","",'Itens'!C66)</x:f>
      </x:c>
      <x:c r="B126" s="12" t="str">
        <x:f>IF('Itens'!A66="","",IF('Itens'!J66&lt;&gt;"OK",0,'Itens'!H66))</x:f>
      </x:c>
      <x:c r="C126" s="9" t="n">
        <x:f>IF('Itens'!A66="",0,IF('Itens'!J66&lt;&gt;"OK",0,-'Itens'!D66*'Itens'!I66))</x:f>
        <x:v>0</x:v>
      </x:c>
      <x:c r="D126" s="9" t="str">
        <x:f>IF('Itens'!A66="","","Fim "&amp;'Itens'!A66)</x:f>
      </x:c>
      <x:c r="E126" s="9" t="str">
        <x:f>IF(A126="","",SUMIFS($C$7:$C$406,$A$7:$A$406,A126,$B$7:$B$406,"&lt;="&amp;B126))</x:f>
      </x:c>
      <x:c r="F126" s="9" t="n">
        <x:f>IF(AND(A126='Disponibilidade'!$B$7,ISNUMBER(B126),B126&gt;='Disponibilidade'!$B$8,B126&lt;'Disponibilidade'!$B$9),E126,0)</x:f>
        <x:v>0</x:v>
      </x:c>
    </x:row>
    <x:row r="127" ht="23" customHeight="1">
      <x:c r="A127" s="9" t="str">
        <x:f>IF('Itens'!A67="","",'Itens'!C67)</x:f>
      </x:c>
      <x:c r="B127" s="12" t="str">
        <x:f>IF('Itens'!A67="","",IF('Itens'!J67&lt;&gt;"OK",0,'Itens'!G67))</x:f>
      </x:c>
      <x:c r="C127" s="9" t="n">
        <x:f>IF('Itens'!A67="",0,IF('Itens'!J67&lt;&gt;"OK",0,'Itens'!D67*'Itens'!I67))</x:f>
        <x:v>0</x:v>
      </x:c>
      <x:c r="D127" s="9" t="str">
        <x:f>IF('Itens'!A67="","","Início "&amp;'Itens'!A67)</x:f>
      </x:c>
      <x:c r="E127" s="9" t="str">
        <x:f>IF(A127="","",SUMIFS($C$7:$C$406,$A$7:$A$406,A127,$B$7:$B$406,"&lt;="&amp;B127))</x:f>
      </x:c>
      <x:c r="F127" s="9" t="n">
        <x:f>IF(AND(A127='Disponibilidade'!$B$7,ISNUMBER(B127),B127&gt;='Disponibilidade'!$B$8,B127&lt;'Disponibilidade'!$B$9),E127,0)</x:f>
        <x:v>0</x:v>
      </x:c>
    </x:row>
    <x:row r="128" ht="23" customHeight="1">
      <x:c r="A128" s="9" t="str">
        <x:f>IF('Itens'!A67="","",'Itens'!C67)</x:f>
      </x:c>
      <x:c r="B128" s="12" t="str">
        <x:f>IF('Itens'!A67="","",IF('Itens'!J67&lt;&gt;"OK",0,'Itens'!H67))</x:f>
      </x:c>
      <x:c r="C128" s="9" t="n">
        <x:f>IF('Itens'!A67="",0,IF('Itens'!J67&lt;&gt;"OK",0,-'Itens'!D67*'Itens'!I67))</x:f>
        <x:v>0</x:v>
      </x:c>
      <x:c r="D128" s="9" t="str">
        <x:f>IF('Itens'!A67="","","Fim "&amp;'Itens'!A67)</x:f>
      </x:c>
      <x:c r="E128" s="9" t="str">
        <x:f>IF(A128="","",SUMIFS($C$7:$C$406,$A$7:$A$406,A128,$B$7:$B$406,"&lt;="&amp;B128))</x:f>
      </x:c>
      <x:c r="F128" s="9" t="n">
        <x:f>IF(AND(A128='Disponibilidade'!$B$7,ISNUMBER(B128),B128&gt;='Disponibilidade'!$B$8,B128&lt;'Disponibilidade'!$B$9),E128,0)</x:f>
        <x:v>0</x:v>
      </x:c>
    </x:row>
    <x:row r="129" ht="23" customHeight="1">
      <x:c r="A129" s="9" t="str">
        <x:f>IF('Itens'!A68="","",'Itens'!C68)</x:f>
      </x:c>
      <x:c r="B129" s="12" t="str">
        <x:f>IF('Itens'!A68="","",IF('Itens'!J68&lt;&gt;"OK",0,'Itens'!G68))</x:f>
      </x:c>
      <x:c r="C129" s="9" t="n">
        <x:f>IF('Itens'!A68="",0,IF('Itens'!J68&lt;&gt;"OK",0,'Itens'!D68*'Itens'!I68))</x:f>
        <x:v>0</x:v>
      </x:c>
      <x:c r="D129" s="9" t="str">
        <x:f>IF('Itens'!A68="","","Início "&amp;'Itens'!A68)</x:f>
      </x:c>
      <x:c r="E129" s="9" t="str">
        <x:f>IF(A129="","",SUMIFS($C$7:$C$406,$A$7:$A$406,A129,$B$7:$B$406,"&lt;="&amp;B129))</x:f>
      </x:c>
      <x:c r="F129" s="9" t="n">
        <x:f>IF(AND(A129='Disponibilidade'!$B$7,ISNUMBER(B129),B129&gt;='Disponibilidade'!$B$8,B129&lt;'Disponibilidade'!$B$9),E129,0)</x:f>
        <x:v>0</x:v>
      </x:c>
    </x:row>
    <x:row r="130" ht="23" customHeight="1">
      <x:c r="A130" s="9" t="str">
        <x:f>IF('Itens'!A68="","",'Itens'!C68)</x:f>
      </x:c>
      <x:c r="B130" s="12" t="str">
        <x:f>IF('Itens'!A68="","",IF('Itens'!J68&lt;&gt;"OK",0,'Itens'!H68))</x:f>
      </x:c>
      <x:c r="C130" s="9" t="n">
        <x:f>IF('Itens'!A68="",0,IF('Itens'!J68&lt;&gt;"OK",0,-'Itens'!D68*'Itens'!I68))</x:f>
        <x:v>0</x:v>
      </x:c>
      <x:c r="D130" s="9" t="str">
        <x:f>IF('Itens'!A68="","","Fim "&amp;'Itens'!A68)</x:f>
      </x:c>
      <x:c r="E130" s="9" t="str">
        <x:f>IF(A130="","",SUMIFS($C$7:$C$406,$A$7:$A$406,A130,$B$7:$B$406,"&lt;="&amp;B130))</x:f>
      </x:c>
      <x:c r="F130" s="9" t="n">
        <x:f>IF(AND(A130='Disponibilidade'!$B$7,ISNUMBER(B130),B130&gt;='Disponibilidade'!$B$8,B130&lt;'Disponibilidade'!$B$9),E130,0)</x:f>
        <x:v>0</x:v>
      </x:c>
    </x:row>
    <x:row r="131" ht="23" customHeight="1">
      <x:c r="A131" s="9" t="str">
        <x:f>IF('Itens'!A69="","",'Itens'!C69)</x:f>
      </x:c>
      <x:c r="B131" s="12" t="str">
        <x:f>IF('Itens'!A69="","",IF('Itens'!J69&lt;&gt;"OK",0,'Itens'!G69))</x:f>
      </x:c>
      <x:c r="C131" s="9" t="n">
        <x:f>IF('Itens'!A69="",0,IF('Itens'!J69&lt;&gt;"OK",0,'Itens'!D69*'Itens'!I69))</x:f>
        <x:v>0</x:v>
      </x:c>
      <x:c r="D131" s="9" t="str">
        <x:f>IF('Itens'!A69="","","Início "&amp;'Itens'!A69)</x:f>
      </x:c>
      <x:c r="E131" s="9" t="str">
        <x:f>IF(A131="","",SUMIFS($C$7:$C$406,$A$7:$A$406,A131,$B$7:$B$406,"&lt;="&amp;B131))</x:f>
      </x:c>
      <x:c r="F131" s="9" t="n">
        <x:f>IF(AND(A131='Disponibilidade'!$B$7,ISNUMBER(B131),B131&gt;='Disponibilidade'!$B$8,B131&lt;'Disponibilidade'!$B$9),E131,0)</x:f>
        <x:v>0</x:v>
      </x:c>
    </x:row>
    <x:row r="132" ht="23" customHeight="1">
      <x:c r="A132" s="9" t="str">
        <x:f>IF('Itens'!A69="","",'Itens'!C69)</x:f>
      </x:c>
      <x:c r="B132" s="12" t="str">
        <x:f>IF('Itens'!A69="","",IF('Itens'!J69&lt;&gt;"OK",0,'Itens'!H69))</x:f>
      </x:c>
      <x:c r="C132" s="9" t="n">
        <x:f>IF('Itens'!A69="",0,IF('Itens'!J69&lt;&gt;"OK",0,-'Itens'!D69*'Itens'!I69))</x:f>
        <x:v>0</x:v>
      </x:c>
      <x:c r="D132" s="9" t="str">
        <x:f>IF('Itens'!A69="","","Fim "&amp;'Itens'!A69)</x:f>
      </x:c>
      <x:c r="E132" s="9" t="str">
        <x:f>IF(A132="","",SUMIFS($C$7:$C$406,$A$7:$A$406,A132,$B$7:$B$406,"&lt;="&amp;B132))</x:f>
      </x:c>
      <x:c r="F132" s="9" t="n">
        <x:f>IF(AND(A132='Disponibilidade'!$B$7,ISNUMBER(B132),B132&gt;='Disponibilidade'!$B$8,B132&lt;'Disponibilidade'!$B$9),E132,0)</x:f>
        <x:v>0</x:v>
      </x:c>
    </x:row>
    <x:row r="133" ht="23" customHeight="1">
      <x:c r="A133" s="9" t="str">
        <x:f>IF('Itens'!A70="","",'Itens'!C70)</x:f>
      </x:c>
      <x:c r="B133" s="12" t="str">
        <x:f>IF('Itens'!A70="","",IF('Itens'!J70&lt;&gt;"OK",0,'Itens'!G70))</x:f>
      </x:c>
      <x:c r="C133" s="9" t="n">
        <x:f>IF('Itens'!A70="",0,IF('Itens'!J70&lt;&gt;"OK",0,'Itens'!D70*'Itens'!I70))</x:f>
        <x:v>0</x:v>
      </x:c>
      <x:c r="D133" s="9" t="str">
        <x:f>IF('Itens'!A70="","","Início "&amp;'Itens'!A70)</x:f>
      </x:c>
      <x:c r="E133" s="9" t="str">
        <x:f>IF(A133="","",SUMIFS($C$7:$C$406,$A$7:$A$406,A133,$B$7:$B$406,"&lt;="&amp;B133))</x:f>
      </x:c>
      <x:c r="F133" s="9" t="n">
        <x:f>IF(AND(A133='Disponibilidade'!$B$7,ISNUMBER(B133),B133&gt;='Disponibilidade'!$B$8,B133&lt;'Disponibilidade'!$B$9),E133,0)</x:f>
        <x:v>0</x:v>
      </x:c>
    </x:row>
    <x:row r="134" ht="23" customHeight="1">
      <x:c r="A134" s="9" t="str">
        <x:f>IF('Itens'!A70="","",'Itens'!C70)</x:f>
      </x:c>
      <x:c r="B134" s="12" t="str">
        <x:f>IF('Itens'!A70="","",IF('Itens'!J70&lt;&gt;"OK",0,'Itens'!H70))</x:f>
      </x:c>
      <x:c r="C134" s="9" t="n">
        <x:f>IF('Itens'!A70="",0,IF('Itens'!J70&lt;&gt;"OK",0,-'Itens'!D70*'Itens'!I70))</x:f>
        <x:v>0</x:v>
      </x:c>
      <x:c r="D134" s="9" t="str">
        <x:f>IF('Itens'!A70="","","Fim "&amp;'Itens'!A70)</x:f>
      </x:c>
      <x:c r="E134" s="9" t="str">
        <x:f>IF(A134="","",SUMIFS($C$7:$C$406,$A$7:$A$406,A134,$B$7:$B$406,"&lt;="&amp;B134))</x:f>
      </x:c>
      <x:c r="F134" s="9" t="n">
        <x:f>IF(AND(A134='Disponibilidade'!$B$7,ISNUMBER(B134),B134&gt;='Disponibilidade'!$B$8,B134&lt;'Disponibilidade'!$B$9),E134,0)</x:f>
        <x:v>0</x:v>
      </x:c>
    </x:row>
    <x:row r="135" ht="23" customHeight="1">
      <x:c r="A135" s="9" t="str">
        <x:f>IF('Itens'!A71="","",'Itens'!C71)</x:f>
      </x:c>
      <x:c r="B135" s="12" t="str">
        <x:f>IF('Itens'!A71="","",IF('Itens'!J71&lt;&gt;"OK",0,'Itens'!G71))</x:f>
      </x:c>
      <x:c r="C135" s="9" t="n">
        <x:f>IF('Itens'!A71="",0,IF('Itens'!J71&lt;&gt;"OK",0,'Itens'!D71*'Itens'!I71))</x:f>
        <x:v>0</x:v>
      </x:c>
      <x:c r="D135" s="9" t="str">
        <x:f>IF('Itens'!A71="","","Início "&amp;'Itens'!A71)</x:f>
      </x:c>
      <x:c r="E135" s="9" t="str">
        <x:f>IF(A135="","",SUMIFS($C$7:$C$406,$A$7:$A$406,A135,$B$7:$B$406,"&lt;="&amp;B135))</x:f>
      </x:c>
      <x:c r="F135" s="9" t="n">
        <x:f>IF(AND(A135='Disponibilidade'!$B$7,ISNUMBER(B135),B135&gt;='Disponibilidade'!$B$8,B135&lt;'Disponibilidade'!$B$9),E135,0)</x:f>
        <x:v>0</x:v>
      </x:c>
    </x:row>
    <x:row r="136" ht="23" customHeight="1">
      <x:c r="A136" s="9" t="str">
        <x:f>IF('Itens'!A71="","",'Itens'!C71)</x:f>
      </x:c>
      <x:c r="B136" s="12" t="str">
        <x:f>IF('Itens'!A71="","",IF('Itens'!J71&lt;&gt;"OK",0,'Itens'!H71))</x:f>
      </x:c>
      <x:c r="C136" s="9" t="n">
        <x:f>IF('Itens'!A71="",0,IF('Itens'!J71&lt;&gt;"OK",0,-'Itens'!D71*'Itens'!I71))</x:f>
        <x:v>0</x:v>
      </x:c>
      <x:c r="D136" s="9" t="str">
        <x:f>IF('Itens'!A71="","","Fim "&amp;'Itens'!A71)</x:f>
      </x:c>
      <x:c r="E136" s="9" t="str">
        <x:f>IF(A136="","",SUMIFS($C$7:$C$406,$A$7:$A$406,A136,$B$7:$B$406,"&lt;="&amp;B136))</x:f>
      </x:c>
      <x:c r="F136" s="9" t="n">
        <x:f>IF(AND(A136='Disponibilidade'!$B$7,ISNUMBER(B136),B136&gt;='Disponibilidade'!$B$8,B136&lt;'Disponibilidade'!$B$9),E136,0)</x:f>
        <x:v>0</x:v>
      </x:c>
    </x:row>
    <x:row r="137" ht="23" customHeight="1">
      <x:c r="A137" s="9" t="str">
        <x:f>IF('Itens'!A72="","",'Itens'!C72)</x:f>
      </x:c>
      <x:c r="B137" s="12" t="str">
        <x:f>IF('Itens'!A72="","",IF('Itens'!J72&lt;&gt;"OK",0,'Itens'!G72))</x:f>
      </x:c>
      <x:c r="C137" s="9" t="n">
        <x:f>IF('Itens'!A72="",0,IF('Itens'!J72&lt;&gt;"OK",0,'Itens'!D72*'Itens'!I72))</x:f>
        <x:v>0</x:v>
      </x:c>
      <x:c r="D137" s="9" t="str">
        <x:f>IF('Itens'!A72="","","Início "&amp;'Itens'!A72)</x:f>
      </x:c>
      <x:c r="E137" s="9" t="str">
        <x:f>IF(A137="","",SUMIFS($C$7:$C$406,$A$7:$A$406,A137,$B$7:$B$406,"&lt;="&amp;B137))</x:f>
      </x:c>
      <x:c r="F137" s="9" t="n">
        <x:f>IF(AND(A137='Disponibilidade'!$B$7,ISNUMBER(B137),B137&gt;='Disponibilidade'!$B$8,B137&lt;'Disponibilidade'!$B$9),E137,0)</x:f>
        <x:v>0</x:v>
      </x:c>
    </x:row>
    <x:row r="138" ht="23" customHeight="1">
      <x:c r="A138" s="9" t="str">
        <x:f>IF('Itens'!A72="","",'Itens'!C72)</x:f>
      </x:c>
      <x:c r="B138" s="12" t="str">
        <x:f>IF('Itens'!A72="","",IF('Itens'!J72&lt;&gt;"OK",0,'Itens'!H72))</x:f>
      </x:c>
      <x:c r="C138" s="9" t="n">
        <x:f>IF('Itens'!A72="",0,IF('Itens'!J72&lt;&gt;"OK",0,-'Itens'!D72*'Itens'!I72))</x:f>
        <x:v>0</x:v>
      </x:c>
      <x:c r="D138" s="9" t="str">
        <x:f>IF('Itens'!A72="","","Fim "&amp;'Itens'!A72)</x:f>
      </x:c>
      <x:c r="E138" s="9" t="str">
        <x:f>IF(A138="","",SUMIFS($C$7:$C$406,$A$7:$A$406,A138,$B$7:$B$406,"&lt;="&amp;B138))</x:f>
      </x:c>
      <x:c r="F138" s="9" t="n">
        <x:f>IF(AND(A138='Disponibilidade'!$B$7,ISNUMBER(B138),B138&gt;='Disponibilidade'!$B$8,B138&lt;'Disponibilidade'!$B$9),E138,0)</x:f>
        <x:v>0</x:v>
      </x:c>
    </x:row>
    <x:row r="139" ht="23" customHeight="1">
      <x:c r="A139" s="9" t="str">
        <x:f>IF('Itens'!A73="","",'Itens'!C73)</x:f>
      </x:c>
      <x:c r="B139" s="12" t="str">
        <x:f>IF('Itens'!A73="","",IF('Itens'!J73&lt;&gt;"OK",0,'Itens'!G73))</x:f>
      </x:c>
      <x:c r="C139" s="9" t="n">
        <x:f>IF('Itens'!A73="",0,IF('Itens'!J73&lt;&gt;"OK",0,'Itens'!D73*'Itens'!I73))</x:f>
        <x:v>0</x:v>
      </x:c>
      <x:c r="D139" s="9" t="str">
        <x:f>IF('Itens'!A73="","","Início "&amp;'Itens'!A73)</x:f>
      </x:c>
      <x:c r="E139" s="9" t="str">
        <x:f>IF(A139="","",SUMIFS($C$7:$C$406,$A$7:$A$406,A139,$B$7:$B$406,"&lt;="&amp;B139))</x:f>
      </x:c>
      <x:c r="F139" s="9" t="n">
        <x:f>IF(AND(A139='Disponibilidade'!$B$7,ISNUMBER(B139),B139&gt;='Disponibilidade'!$B$8,B139&lt;'Disponibilidade'!$B$9),E139,0)</x:f>
        <x:v>0</x:v>
      </x:c>
    </x:row>
    <x:row r="140" ht="23" customHeight="1">
      <x:c r="A140" s="9" t="str">
        <x:f>IF('Itens'!A73="","",'Itens'!C73)</x:f>
      </x:c>
      <x:c r="B140" s="12" t="str">
        <x:f>IF('Itens'!A73="","",IF('Itens'!J73&lt;&gt;"OK",0,'Itens'!H73))</x:f>
      </x:c>
      <x:c r="C140" s="9" t="n">
        <x:f>IF('Itens'!A73="",0,IF('Itens'!J73&lt;&gt;"OK",0,-'Itens'!D73*'Itens'!I73))</x:f>
        <x:v>0</x:v>
      </x:c>
      <x:c r="D140" s="9" t="str">
        <x:f>IF('Itens'!A73="","","Fim "&amp;'Itens'!A73)</x:f>
      </x:c>
      <x:c r="E140" s="9" t="str">
        <x:f>IF(A140="","",SUMIFS($C$7:$C$406,$A$7:$A$406,A140,$B$7:$B$406,"&lt;="&amp;B140))</x:f>
      </x:c>
      <x:c r="F140" s="9" t="n">
        <x:f>IF(AND(A140='Disponibilidade'!$B$7,ISNUMBER(B140),B140&gt;='Disponibilidade'!$B$8,B140&lt;'Disponibilidade'!$B$9),E140,0)</x:f>
        <x:v>0</x:v>
      </x:c>
    </x:row>
    <x:row r="141" ht="23" customHeight="1">
      <x:c r="A141" s="9" t="str">
        <x:f>IF('Itens'!A74="","",'Itens'!C74)</x:f>
      </x:c>
      <x:c r="B141" s="12" t="str">
        <x:f>IF('Itens'!A74="","",IF('Itens'!J74&lt;&gt;"OK",0,'Itens'!G74))</x:f>
      </x:c>
      <x:c r="C141" s="9" t="n">
        <x:f>IF('Itens'!A74="",0,IF('Itens'!J74&lt;&gt;"OK",0,'Itens'!D74*'Itens'!I74))</x:f>
        <x:v>0</x:v>
      </x:c>
      <x:c r="D141" s="9" t="str">
        <x:f>IF('Itens'!A74="","","Início "&amp;'Itens'!A74)</x:f>
      </x:c>
      <x:c r="E141" s="9" t="str">
        <x:f>IF(A141="","",SUMIFS($C$7:$C$406,$A$7:$A$406,A141,$B$7:$B$406,"&lt;="&amp;B141))</x:f>
      </x:c>
      <x:c r="F141" s="9" t="n">
        <x:f>IF(AND(A141='Disponibilidade'!$B$7,ISNUMBER(B141),B141&gt;='Disponibilidade'!$B$8,B141&lt;'Disponibilidade'!$B$9),E141,0)</x:f>
        <x:v>0</x:v>
      </x:c>
    </x:row>
    <x:row r="142" ht="23" customHeight="1">
      <x:c r="A142" s="9" t="str">
        <x:f>IF('Itens'!A74="","",'Itens'!C74)</x:f>
      </x:c>
      <x:c r="B142" s="12" t="str">
        <x:f>IF('Itens'!A74="","",IF('Itens'!J74&lt;&gt;"OK",0,'Itens'!H74))</x:f>
      </x:c>
      <x:c r="C142" s="9" t="n">
        <x:f>IF('Itens'!A74="",0,IF('Itens'!J74&lt;&gt;"OK",0,-'Itens'!D74*'Itens'!I74))</x:f>
        <x:v>0</x:v>
      </x:c>
      <x:c r="D142" s="9" t="str">
        <x:f>IF('Itens'!A74="","","Fim "&amp;'Itens'!A74)</x:f>
      </x:c>
      <x:c r="E142" s="9" t="str">
        <x:f>IF(A142="","",SUMIFS($C$7:$C$406,$A$7:$A$406,A142,$B$7:$B$406,"&lt;="&amp;B142))</x:f>
      </x:c>
      <x:c r="F142" s="9" t="n">
        <x:f>IF(AND(A142='Disponibilidade'!$B$7,ISNUMBER(B142),B142&gt;='Disponibilidade'!$B$8,B142&lt;'Disponibilidade'!$B$9),E142,0)</x:f>
        <x:v>0</x:v>
      </x:c>
    </x:row>
    <x:row r="143" ht="23" customHeight="1">
      <x:c r="A143" s="9" t="str">
        <x:f>IF('Itens'!A75="","",'Itens'!C75)</x:f>
      </x:c>
      <x:c r="B143" s="12" t="str">
        <x:f>IF('Itens'!A75="","",IF('Itens'!J75&lt;&gt;"OK",0,'Itens'!G75))</x:f>
      </x:c>
      <x:c r="C143" s="9" t="n">
        <x:f>IF('Itens'!A75="",0,IF('Itens'!J75&lt;&gt;"OK",0,'Itens'!D75*'Itens'!I75))</x:f>
        <x:v>0</x:v>
      </x:c>
      <x:c r="D143" s="9" t="str">
        <x:f>IF('Itens'!A75="","","Início "&amp;'Itens'!A75)</x:f>
      </x:c>
      <x:c r="E143" s="9" t="str">
        <x:f>IF(A143="","",SUMIFS($C$7:$C$406,$A$7:$A$406,A143,$B$7:$B$406,"&lt;="&amp;B143))</x:f>
      </x:c>
      <x:c r="F143" s="9" t="n">
        <x:f>IF(AND(A143='Disponibilidade'!$B$7,ISNUMBER(B143),B143&gt;='Disponibilidade'!$B$8,B143&lt;'Disponibilidade'!$B$9),E143,0)</x:f>
        <x:v>0</x:v>
      </x:c>
    </x:row>
    <x:row r="144" ht="23" customHeight="1">
      <x:c r="A144" s="9" t="str">
        <x:f>IF('Itens'!A75="","",'Itens'!C75)</x:f>
      </x:c>
      <x:c r="B144" s="12" t="str">
        <x:f>IF('Itens'!A75="","",IF('Itens'!J75&lt;&gt;"OK",0,'Itens'!H75))</x:f>
      </x:c>
      <x:c r="C144" s="9" t="n">
        <x:f>IF('Itens'!A75="",0,IF('Itens'!J75&lt;&gt;"OK",0,-'Itens'!D75*'Itens'!I75))</x:f>
        <x:v>0</x:v>
      </x:c>
      <x:c r="D144" s="9" t="str">
        <x:f>IF('Itens'!A75="","","Fim "&amp;'Itens'!A75)</x:f>
      </x:c>
      <x:c r="E144" s="9" t="str">
        <x:f>IF(A144="","",SUMIFS($C$7:$C$406,$A$7:$A$406,A144,$B$7:$B$406,"&lt;="&amp;B144))</x:f>
      </x:c>
      <x:c r="F144" s="9" t="n">
        <x:f>IF(AND(A144='Disponibilidade'!$B$7,ISNUMBER(B144),B144&gt;='Disponibilidade'!$B$8,B144&lt;'Disponibilidade'!$B$9),E144,0)</x:f>
        <x:v>0</x:v>
      </x:c>
    </x:row>
    <x:row r="145" ht="23" customHeight="1">
      <x:c r="A145" s="9" t="str">
        <x:f>IF('Itens'!A76="","",'Itens'!C76)</x:f>
      </x:c>
      <x:c r="B145" s="12" t="str">
        <x:f>IF('Itens'!A76="","",IF('Itens'!J76&lt;&gt;"OK",0,'Itens'!G76))</x:f>
      </x:c>
      <x:c r="C145" s="9" t="n">
        <x:f>IF('Itens'!A76="",0,IF('Itens'!J76&lt;&gt;"OK",0,'Itens'!D76*'Itens'!I76))</x:f>
        <x:v>0</x:v>
      </x:c>
      <x:c r="D145" s="9" t="str">
        <x:f>IF('Itens'!A76="","","Início "&amp;'Itens'!A76)</x:f>
      </x:c>
      <x:c r="E145" s="9" t="str">
        <x:f>IF(A145="","",SUMIFS($C$7:$C$406,$A$7:$A$406,A145,$B$7:$B$406,"&lt;="&amp;B145))</x:f>
      </x:c>
      <x:c r="F145" s="9" t="n">
        <x:f>IF(AND(A145='Disponibilidade'!$B$7,ISNUMBER(B145),B145&gt;='Disponibilidade'!$B$8,B145&lt;'Disponibilidade'!$B$9),E145,0)</x:f>
        <x:v>0</x:v>
      </x:c>
    </x:row>
    <x:row r="146" ht="23" customHeight="1">
      <x:c r="A146" s="9" t="str">
        <x:f>IF('Itens'!A76="","",'Itens'!C76)</x:f>
      </x:c>
      <x:c r="B146" s="12" t="str">
        <x:f>IF('Itens'!A76="","",IF('Itens'!J76&lt;&gt;"OK",0,'Itens'!H76))</x:f>
      </x:c>
      <x:c r="C146" s="9" t="n">
        <x:f>IF('Itens'!A76="",0,IF('Itens'!J76&lt;&gt;"OK",0,-'Itens'!D76*'Itens'!I76))</x:f>
        <x:v>0</x:v>
      </x:c>
      <x:c r="D146" s="9" t="str">
        <x:f>IF('Itens'!A76="","","Fim "&amp;'Itens'!A76)</x:f>
      </x:c>
      <x:c r="E146" s="9" t="str">
        <x:f>IF(A146="","",SUMIFS($C$7:$C$406,$A$7:$A$406,A146,$B$7:$B$406,"&lt;="&amp;B146))</x:f>
      </x:c>
      <x:c r="F146" s="9" t="n">
        <x:f>IF(AND(A146='Disponibilidade'!$B$7,ISNUMBER(B146),B146&gt;='Disponibilidade'!$B$8,B146&lt;'Disponibilidade'!$B$9),E146,0)</x:f>
        <x:v>0</x:v>
      </x:c>
    </x:row>
    <x:row r="147" ht="23" customHeight="1">
      <x:c r="A147" s="9" t="str">
        <x:f>IF('Itens'!A77="","",'Itens'!C77)</x:f>
      </x:c>
      <x:c r="B147" s="12" t="str">
        <x:f>IF('Itens'!A77="","",IF('Itens'!J77&lt;&gt;"OK",0,'Itens'!G77))</x:f>
      </x:c>
      <x:c r="C147" s="9" t="n">
        <x:f>IF('Itens'!A77="",0,IF('Itens'!J77&lt;&gt;"OK",0,'Itens'!D77*'Itens'!I77))</x:f>
        <x:v>0</x:v>
      </x:c>
      <x:c r="D147" s="9" t="str">
        <x:f>IF('Itens'!A77="","","Início "&amp;'Itens'!A77)</x:f>
      </x:c>
      <x:c r="E147" s="9" t="str">
        <x:f>IF(A147="","",SUMIFS($C$7:$C$406,$A$7:$A$406,A147,$B$7:$B$406,"&lt;="&amp;B147))</x:f>
      </x:c>
      <x:c r="F147" s="9" t="n">
        <x:f>IF(AND(A147='Disponibilidade'!$B$7,ISNUMBER(B147),B147&gt;='Disponibilidade'!$B$8,B147&lt;'Disponibilidade'!$B$9),E147,0)</x:f>
        <x:v>0</x:v>
      </x:c>
    </x:row>
    <x:row r="148" ht="23" customHeight="1">
      <x:c r="A148" s="9" t="str">
        <x:f>IF('Itens'!A77="","",'Itens'!C77)</x:f>
      </x:c>
      <x:c r="B148" s="12" t="str">
        <x:f>IF('Itens'!A77="","",IF('Itens'!J77&lt;&gt;"OK",0,'Itens'!H77))</x:f>
      </x:c>
      <x:c r="C148" s="9" t="n">
        <x:f>IF('Itens'!A77="",0,IF('Itens'!J77&lt;&gt;"OK",0,-'Itens'!D77*'Itens'!I77))</x:f>
        <x:v>0</x:v>
      </x:c>
      <x:c r="D148" s="9" t="str">
        <x:f>IF('Itens'!A77="","","Fim "&amp;'Itens'!A77)</x:f>
      </x:c>
      <x:c r="E148" s="9" t="str">
        <x:f>IF(A148="","",SUMIFS($C$7:$C$406,$A$7:$A$406,A148,$B$7:$B$406,"&lt;="&amp;B148))</x:f>
      </x:c>
      <x:c r="F148" s="9" t="n">
        <x:f>IF(AND(A148='Disponibilidade'!$B$7,ISNUMBER(B148),B148&gt;='Disponibilidade'!$B$8,B148&lt;'Disponibilidade'!$B$9),E148,0)</x:f>
        <x:v>0</x:v>
      </x:c>
    </x:row>
    <x:row r="149" ht="23" customHeight="1">
      <x:c r="A149" s="9" t="str">
        <x:f>IF('Itens'!A78="","",'Itens'!C78)</x:f>
      </x:c>
      <x:c r="B149" s="12" t="str">
        <x:f>IF('Itens'!A78="","",IF('Itens'!J78&lt;&gt;"OK",0,'Itens'!G78))</x:f>
      </x:c>
      <x:c r="C149" s="9" t="n">
        <x:f>IF('Itens'!A78="",0,IF('Itens'!J78&lt;&gt;"OK",0,'Itens'!D78*'Itens'!I78))</x:f>
        <x:v>0</x:v>
      </x:c>
      <x:c r="D149" s="9" t="str">
        <x:f>IF('Itens'!A78="","","Início "&amp;'Itens'!A78)</x:f>
      </x:c>
      <x:c r="E149" s="9" t="str">
        <x:f>IF(A149="","",SUMIFS($C$7:$C$406,$A$7:$A$406,A149,$B$7:$B$406,"&lt;="&amp;B149))</x:f>
      </x:c>
      <x:c r="F149" s="9" t="n">
        <x:f>IF(AND(A149='Disponibilidade'!$B$7,ISNUMBER(B149),B149&gt;='Disponibilidade'!$B$8,B149&lt;'Disponibilidade'!$B$9),E149,0)</x:f>
        <x:v>0</x:v>
      </x:c>
    </x:row>
    <x:row r="150" ht="23" customHeight="1">
      <x:c r="A150" s="9" t="str">
        <x:f>IF('Itens'!A78="","",'Itens'!C78)</x:f>
      </x:c>
      <x:c r="B150" s="12" t="str">
        <x:f>IF('Itens'!A78="","",IF('Itens'!J78&lt;&gt;"OK",0,'Itens'!H78))</x:f>
      </x:c>
      <x:c r="C150" s="9" t="n">
        <x:f>IF('Itens'!A78="",0,IF('Itens'!J78&lt;&gt;"OK",0,-'Itens'!D78*'Itens'!I78))</x:f>
        <x:v>0</x:v>
      </x:c>
      <x:c r="D150" s="9" t="str">
        <x:f>IF('Itens'!A78="","","Fim "&amp;'Itens'!A78)</x:f>
      </x:c>
      <x:c r="E150" s="9" t="str">
        <x:f>IF(A150="","",SUMIFS($C$7:$C$406,$A$7:$A$406,A150,$B$7:$B$406,"&lt;="&amp;B150))</x:f>
      </x:c>
      <x:c r="F150" s="9" t="n">
        <x:f>IF(AND(A150='Disponibilidade'!$B$7,ISNUMBER(B150),B150&gt;='Disponibilidade'!$B$8,B150&lt;'Disponibilidade'!$B$9),E150,0)</x:f>
        <x:v>0</x:v>
      </x:c>
    </x:row>
    <x:row r="151" ht="23" customHeight="1">
      <x:c r="A151" s="9" t="str">
        <x:f>IF('Itens'!A79="","",'Itens'!C79)</x:f>
      </x:c>
      <x:c r="B151" s="12" t="str">
        <x:f>IF('Itens'!A79="","",IF('Itens'!J79&lt;&gt;"OK",0,'Itens'!G79))</x:f>
      </x:c>
      <x:c r="C151" s="9" t="n">
        <x:f>IF('Itens'!A79="",0,IF('Itens'!J79&lt;&gt;"OK",0,'Itens'!D79*'Itens'!I79))</x:f>
        <x:v>0</x:v>
      </x:c>
      <x:c r="D151" s="9" t="str">
        <x:f>IF('Itens'!A79="","","Início "&amp;'Itens'!A79)</x:f>
      </x:c>
      <x:c r="E151" s="9" t="str">
        <x:f>IF(A151="","",SUMIFS($C$7:$C$406,$A$7:$A$406,A151,$B$7:$B$406,"&lt;="&amp;B151))</x:f>
      </x:c>
      <x:c r="F151" s="9" t="n">
        <x:f>IF(AND(A151='Disponibilidade'!$B$7,ISNUMBER(B151),B151&gt;='Disponibilidade'!$B$8,B151&lt;'Disponibilidade'!$B$9),E151,0)</x:f>
        <x:v>0</x:v>
      </x:c>
    </x:row>
    <x:row r="152" ht="23" customHeight="1">
      <x:c r="A152" s="9" t="str">
        <x:f>IF('Itens'!A79="","",'Itens'!C79)</x:f>
      </x:c>
      <x:c r="B152" s="12" t="str">
        <x:f>IF('Itens'!A79="","",IF('Itens'!J79&lt;&gt;"OK",0,'Itens'!H79))</x:f>
      </x:c>
      <x:c r="C152" s="9" t="n">
        <x:f>IF('Itens'!A79="",0,IF('Itens'!J79&lt;&gt;"OK",0,-'Itens'!D79*'Itens'!I79))</x:f>
        <x:v>0</x:v>
      </x:c>
      <x:c r="D152" s="9" t="str">
        <x:f>IF('Itens'!A79="","","Fim "&amp;'Itens'!A79)</x:f>
      </x:c>
      <x:c r="E152" s="9" t="str">
        <x:f>IF(A152="","",SUMIFS($C$7:$C$406,$A$7:$A$406,A152,$B$7:$B$406,"&lt;="&amp;B152))</x:f>
      </x:c>
      <x:c r="F152" s="9" t="n">
        <x:f>IF(AND(A152='Disponibilidade'!$B$7,ISNUMBER(B152),B152&gt;='Disponibilidade'!$B$8,B152&lt;'Disponibilidade'!$B$9),E152,0)</x:f>
        <x:v>0</x:v>
      </x:c>
    </x:row>
    <x:row r="153" ht="23" customHeight="1">
      <x:c r="A153" s="9" t="str">
        <x:f>IF('Itens'!A80="","",'Itens'!C80)</x:f>
      </x:c>
      <x:c r="B153" s="12" t="str">
        <x:f>IF('Itens'!A80="","",IF('Itens'!J80&lt;&gt;"OK",0,'Itens'!G80))</x:f>
      </x:c>
      <x:c r="C153" s="9" t="n">
        <x:f>IF('Itens'!A80="",0,IF('Itens'!J80&lt;&gt;"OK",0,'Itens'!D80*'Itens'!I80))</x:f>
        <x:v>0</x:v>
      </x:c>
      <x:c r="D153" s="9" t="str">
        <x:f>IF('Itens'!A80="","","Início "&amp;'Itens'!A80)</x:f>
      </x:c>
      <x:c r="E153" s="9" t="str">
        <x:f>IF(A153="","",SUMIFS($C$7:$C$406,$A$7:$A$406,A153,$B$7:$B$406,"&lt;="&amp;B153))</x:f>
      </x:c>
      <x:c r="F153" s="9" t="n">
        <x:f>IF(AND(A153='Disponibilidade'!$B$7,ISNUMBER(B153),B153&gt;='Disponibilidade'!$B$8,B153&lt;'Disponibilidade'!$B$9),E153,0)</x:f>
        <x:v>0</x:v>
      </x:c>
    </x:row>
    <x:row r="154" ht="23" customHeight="1">
      <x:c r="A154" s="9" t="str">
        <x:f>IF('Itens'!A80="","",'Itens'!C80)</x:f>
      </x:c>
      <x:c r="B154" s="12" t="str">
        <x:f>IF('Itens'!A80="","",IF('Itens'!J80&lt;&gt;"OK",0,'Itens'!H80))</x:f>
      </x:c>
      <x:c r="C154" s="9" t="n">
        <x:f>IF('Itens'!A80="",0,IF('Itens'!J80&lt;&gt;"OK",0,-'Itens'!D80*'Itens'!I80))</x:f>
        <x:v>0</x:v>
      </x:c>
      <x:c r="D154" s="9" t="str">
        <x:f>IF('Itens'!A80="","","Fim "&amp;'Itens'!A80)</x:f>
      </x:c>
      <x:c r="E154" s="9" t="str">
        <x:f>IF(A154="","",SUMIFS($C$7:$C$406,$A$7:$A$406,A154,$B$7:$B$406,"&lt;="&amp;B154))</x:f>
      </x:c>
      <x:c r="F154" s="9" t="n">
        <x:f>IF(AND(A154='Disponibilidade'!$B$7,ISNUMBER(B154),B154&gt;='Disponibilidade'!$B$8,B154&lt;'Disponibilidade'!$B$9),E154,0)</x:f>
        <x:v>0</x:v>
      </x:c>
    </x:row>
    <x:row r="155" ht="23" customHeight="1">
      <x:c r="A155" s="9" t="str">
        <x:f>IF('Itens'!A81="","",'Itens'!C81)</x:f>
      </x:c>
      <x:c r="B155" s="12" t="str">
        <x:f>IF('Itens'!A81="","",IF('Itens'!J81&lt;&gt;"OK",0,'Itens'!G81))</x:f>
      </x:c>
      <x:c r="C155" s="9" t="n">
        <x:f>IF('Itens'!A81="",0,IF('Itens'!J81&lt;&gt;"OK",0,'Itens'!D81*'Itens'!I81))</x:f>
        <x:v>0</x:v>
      </x:c>
      <x:c r="D155" s="9" t="str">
        <x:f>IF('Itens'!A81="","","Início "&amp;'Itens'!A81)</x:f>
      </x:c>
      <x:c r="E155" s="9" t="str">
        <x:f>IF(A155="","",SUMIFS($C$7:$C$406,$A$7:$A$406,A155,$B$7:$B$406,"&lt;="&amp;B155))</x:f>
      </x:c>
      <x:c r="F155" s="9" t="n">
        <x:f>IF(AND(A155='Disponibilidade'!$B$7,ISNUMBER(B155),B155&gt;='Disponibilidade'!$B$8,B155&lt;'Disponibilidade'!$B$9),E155,0)</x:f>
        <x:v>0</x:v>
      </x:c>
    </x:row>
    <x:row r="156" ht="23" customHeight="1">
      <x:c r="A156" s="9" t="str">
        <x:f>IF('Itens'!A81="","",'Itens'!C81)</x:f>
      </x:c>
      <x:c r="B156" s="12" t="str">
        <x:f>IF('Itens'!A81="","",IF('Itens'!J81&lt;&gt;"OK",0,'Itens'!H81))</x:f>
      </x:c>
      <x:c r="C156" s="9" t="n">
        <x:f>IF('Itens'!A81="",0,IF('Itens'!J81&lt;&gt;"OK",0,-'Itens'!D81*'Itens'!I81))</x:f>
        <x:v>0</x:v>
      </x:c>
      <x:c r="D156" s="9" t="str">
        <x:f>IF('Itens'!A81="","","Fim "&amp;'Itens'!A81)</x:f>
      </x:c>
      <x:c r="E156" s="9" t="str">
        <x:f>IF(A156="","",SUMIFS($C$7:$C$406,$A$7:$A$406,A156,$B$7:$B$406,"&lt;="&amp;B156))</x:f>
      </x:c>
      <x:c r="F156" s="9" t="n">
        <x:f>IF(AND(A156='Disponibilidade'!$B$7,ISNUMBER(B156),B156&gt;='Disponibilidade'!$B$8,B156&lt;'Disponibilidade'!$B$9),E156,0)</x:f>
        <x:v>0</x:v>
      </x:c>
    </x:row>
    <x:row r="157" ht="23" customHeight="1">
      <x:c r="A157" s="9" t="str">
        <x:f>IF('Itens'!A82="","",'Itens'!C82)</x:f>
      </x:c>
      <x:c r="B157" s="12" t="str">
        <x:f>IF('Itens'!A82="","",IF('Itens'!J82&lt;&gt;"OK",0,'Itens'!G82))</x:f>
      </x:c>
      <x:c r="C157" s="9" t="n">
        <x:f>IF('Itens'!A82="",0,IF('Itens'!J82&lt;&gt;"OK",0,'Itens'!D82*'Itens'!I82))</x:f>
        <x:v>0</x:v>
      </x:c>
      <x:c r="D157" s="9" t="str">
        <x:f>IF('Itens'!A82="","","Início "&amp;'Itens'!A82)</x:f>
      </x:c>
      <x:c r="E157" s="9" t="str">
        <x:f>IF(A157="","",SUMIFS($C$7:$C$406,$A$7:$A$406,A157,$B$7:$B$406,"&lt;="&amp;B157))</x:f>
      </x:c>
      <x:c r="F157" s="9" t="n">
        <x:f>IF(AND(A157='Disponibilidade'!$B$7,ISNUMBER(B157),B157&gt;='Disponibilidade'!$B$8,B157&lt;'Disponibilidade'!$B$9),E157,0)</x:f>
        <x:v>0</x:v>
      </x:c>
    </x:row>
    <x:row r="158" ht="23" customHeight="1">
      <x:c r="A158" s="9" t="str">
        <x:f>IF('Itens'!A82="","",'Itens'!C82)</x:f>
      </x:c>
      <x:c r="B158" s="12" t="str">
        <x:f>IF('Itens'!A82="","",IF('Itens'!J82&lt;&gt;"OK",0,'Itens'!H82))</x:f>
      </x:c>
      <x:c r="C158" s="9" t="n">
        <x:f>IF('Itens'!A82="",0,IF('Itens'!J82&lt;&gt;"OK",0,-'Itens'!D82*'Itens'!I82))</x:f>
        <x:v>0</x:v>
      </x:c>
      <x:c r="D158" s="9" t="str">
        <x:f>IF('Itens'!A82="","","Fim "&amp;'Itens'!A82)</x:f>
      </x:c>
      <x:c r="E158" s="9" t="str">
        <x:f>IF(A158="","",SUMIFS($C$7:$C$406,$A$7:$A$406,A158,$B$7:$B$406,"&lt;="&amp;B158))</x:f>
      </x:c>
      <x:c r="F158" s="9" t="n">
        <x:f>IF(AND(A158='Disponibilidade'!$B$7,ISNUMBER(B158),B158&gt;='Disponibilidade'!$B$8,B158&lt;'Disponibilidade'!$B$9),E158,0)</x:f>
        <x:v>0</x:v>
      </x:c>
    </x:row>
    <x:row r="159" ht="23" customHeight="1">
      <x:c r="A159" s="9" t="str">
        <x:f>IF('Itens'!A83="","",'Itens'!C83)</x:f>
      </x:c>
      <x:c r="B159" s="12" t="str">
        <x:f>IF('Itens'!A83="","",IF('Itens'!J83&lt;&gt;"OK",0,'Itens'!G83))</x:f>
      </x:c>
      <x:c r="C159" s="9" t="n">
        <x:f>IF('Itens'!A83="",0,IF('Itens'!J83&lt;&gt;"OK",0,'Itens'!D83*'Itens'!I83))</x:f>
        <x:v>0</x:v>
      </x:c>
      <x:c r="D159" s="9" t="str">
        <x:f>IF('Itens'!A83="","","Início "&amp;'Itens'!A83)</x:f>
      </x:c>
      <x:c r="E159" s="9" t="str">
        <x:f>IF(A159="","",SUMIFS($C$7:$C$406,$A$7:$A$406,A159,$B$7:$B$406,"&lt;="&amp;B159))</x:f>
      </x:c>
      <x:c r="F159" s="9" t="n">
        <x:f>IF(AND(A159='Disponibilidade'!$B$7,ISNUMBER(B159),B159&gt;='Disponibilidade'!$B$8,B159&lt;'Disponibilidade'!$B$9),E159,0)</x:f>
        <x:v>0</x:v>
      </x:c>
    </x:row>
    <x:row r="160" ht="23" customHeight="1">
      <x:c r="A160" s="9" t="str">
        <x:f>IF('Itens'!A83="","",'Itens'!C83)</x:f>
      </x:c>
      <x:c r="B160" s="12" t="str">
        <x:f>IF('Itens'!A83="","",IF('Itens'!J83&lt;&gt;"OK",0,'Itens'!H83))</x:f>
      </x:c>
      <x:c r="C160" s="9" t="n">
        <x:f>IF('Itens'!A83="",0,IF('Itens'!J83&lt;&gt;"OK",0,-'Itens'!D83*'Itens'!I83))</x:f>
        <x:v>0</x:v>
      </x:c>
      <x:c r="D160" s="9" t="str">
        <x:f>IF('Itens'!A83="","","Fim "&amp;'Itens'!A83)</x:f>
      </x:c>
      <x:c r="E160" s="9" t="str">
        <x:f>IF(A160="","",SUMIFS($C$7:$C$406,$A$7:$A$406,A160,$B$7:$B$406,"&lt;="&amp;B160))</x:f>
      </x:c>
      <x:c r="F160" s="9" t="n">
        <x:f>IF(AND(A160='Disponibilidade'!$B$7,ISNUMBER(B160),B160&gt;='Disponibilidade'!$B$8,B160&lt;'Disponibilidade'!$B$9),E160,0)</x:f>
        <x:v>0</x:v>
      </x:c>
    </x:row>
    <x:row r="161" ht="23" customHeight="1">
      <x:c r="A161" s="9" t="str">
        <x:f>IF('Itens'!A84="","",'Itens'!C84)</x:f>
      </x:c>
      <x:c r="B161" s="12" t="str">
        <x:f>IF('Itens'!A84="","",IF('Itens'!J84&lt;&gt;"OK",0,'Itens'!G84))</x:f>
      </x:c>
      <x:c r="C161" s="9" t="n">
        <x:f>IF('Itens'!A84="",0,IF('Itens'!J84&lt;&gt;"OK",0,'Itens'!D84*'Itens'!I84))</x:f>
        <x:v>0</x:v>
      </x:c>
      <x:c r="D161" s="9" t="str">
        <x:f>IF('Itens'!A84="","","Início "&amp;'Itens'!A84)</x:f>
      </x:c>
      <x:c r="E161" s="9" t="str">
        <x:f>IF(A161="","",SUMIFS($C$7:$C$406,$A$7:$A$406,A161,$B$7:$B$406,"&lt;="&amp;B161))</x:f>
      </x:c>
      <x:c r="F161" s="9" t="n">
        <x:f>IF(AND(A161='Disponibilidade'!$B$7,ISNUMBER(B161),B161&gt;='Disponibilidade'!$B$8,B161&lt;'Disponibilidade'!$B$9),E161,0)</x:f>
        <x:v>0</x:v>
      </x:c>
    </x:row>
    <x:row r="162" ht="23" customHeight="1">
      <x:c r="A162" s="9" t="str">
        <x:f>IF('Itens'!A84="","",'Itens'!C84)</x:f>
      </x:c>
      <x:c r="B162" s="12" t="str">
        <x:f>IF('Itens'!A84="","",IF('Itens'!J84&lt;&gt;"OK",0,'Itens'!H84))</x:f>
      </x:c>
      <x:c r="C162" s="9" t="n">
        <x:f>IF('Itens'!A84="",0,IF('Itens'!J84&lt;&gt;"OK",0,-'Itens'!D84*'Itens'!I84))</x:f>
        <x:v>0</x:v>
      </x:c>
      <x:c r="D162" s="9" t="str">
        <x:f>IF('Itens'!A84="","","Fim "&amp;'Itens'!A84)</x:f>
      </x:c>
      <x:c r="E162" s="9" t="str">
        <x:f>IF(A162="","",SUMIFS($C$7:$C$406,$A$7:$A$406,A162,$B$7:$B$406,"&lt;="&amp;B162))</x:f>
      </x:c>
      <x:c r="F162" s="9" t="n">
        <x:f>IF(AND(A162='Disponibilidade'!$B$7,ISNUMBER(B162),B162&gt;='Disponibilidade'!$B$8,B162&lt;'Disponibilidade'!$B$9),E162,0)</x:f>
        <x:v>0</x:v>
      </x:c>
    </x:row>
    <x:row r="163" ht="23" customHeight="1">
      <x:c r="A163" s="9" t="str">
        <x:f>IF('Itens'!A85="","",'Itens'!C85)</x:f>
      </x:c>
      <x:c r="B163" s="12" t="str">
        <x:f>IF('Itens'!A85="","",IF('Itens'!J85&lt;&gt;"OK",0,'Itens'!G85))</x:f>
      </x:c>
      <x:c r="C163" s="9" t="n">
        <x:f>IF('Itens'!A85="",0,IF('Itens'!J85&lt;&gt;"OK",0,'Itens'!D85*'Itens'!I85))</x:f>
        <x:v>0</x:v>
      </x:c>
      <x:c r="D163" s="9" t="str">
        <x:f>IF('Itens'!A85="","","Início "&amp;'Itens'!A85)</x:f>
      </x:c>
      <x:c r="E163" s="9" t="str">
        <x:f>IF(A163="","",SUMIFS($C$7:$C$406,$A$7:$A$406,A163,$B$7:$B$406,"&lt;="&amp;B163))</x:f>
      </x:c>
      <x:c r="F163" s="9" t="n">
        <x:f>IF(AND(A163='Disponibilidade'!$B$7,ISNUMBER(B163),B163&gt;='Disponibilidade'!$B$8,B163&lt;'Disponibilidade'!$B$9),E163,0)</x:f>
        <x:v>0</x:v>
      </x:c>
    </x:row>
    <x:row r="164" ht="23" customHeight="1">
      <x:c r="A164" s="9" t="str">
        <x:f>IF('Itens'!A85="","",'Itens'!C85)</x:f>
      </x:c>
      <x:c r="B164" s="12" t="str">
        <x:f>IF('Itens'!A85="","",IF('Itens'!J85&lt;&gt;"OK",0,'Itens'!H85))</x:f>
      </x:c>
      <x:c r="C164" s="9" t="n">
        <x:f>IF('Itens'!A85="",0,IF('Itens'!J85&lt;&gt;"OK",0,-'Itens'!D85*'Itens'!I85))</x:f>
        <x:v>0</x:v>
      </x:c>
      <x:c r="D164" s="9" t="str">
        <x:f>IF('Itens'!A85="","","Fim "&amp;'Itens'!A85)</x:f>
      </x:c>
      <x:c r="E164" s="9" t="str">
        <x:f>IF(A164="","",SUMIFS($C$7:$C$406,$A$7:$A$406,A164,$B$7:$B$406,"&lt;="&amp;B164))</x:f>
      </x:c>
      <x:c r="F164" s="9" t="n">
        <x:f>IF(AND(A164='Disponibilidade'!$B$7,ISNUMBER(B164),B164&gt;='Disponibilidade'!$B$8,B164&lt;'Disponibilidade'!$B$9),E164,0)</x:f>
        <x:v>0</x:v>
      </x:c>
    </x:row>
    <x:row r="165" ht="23" customHeight="1">
      <x:c r="A165" s="9" t="str">
        <x:f>IF('Itens'!A86="","",'Itens'!C86)</x:f>
      </x:c>
      <x:c r="B165" s="12" t="str">
        <x:f>IF('Itens'!A86="","",IF('Itens'!J86&lt;&gt;"OK",0,'Itens'!G86))</x:f>
      </x:c>
      <x:c r="C165" s="9" t="n">
        <x:f>IF('Itens'!A86="",0,IF('Itens'!J86&lt;&gt;"OK",0,'Itens'!D86*'Itens'!I86))</x:f>
        <x:v>0</x:v>
      </x:c>
      <x:c r="D165" s="9" t="str">
        <x:f>IF('Itens'!A86="","","Início "&amp;'Itens'!A86)</x:f>
      </x:c>
      <x:c r="E165" s="9" t="str">
        <x:f>IF(A165="","",SUMIFS($C$7:$C$406,$A$7:$A$406,A165,$B$7:$B$406,"&lt;="&amp;B165))</x:f>
      </x:c>
      <x:c r="F165" s="9" t="n">
        <x:f>IF(AND(A165='Disponibilidade'!$B$7,ISNUMBER(B165),B165&gt;='Disponibilidade'!$B$8,B165&lt;'Disponibilidade'!$B$9),E165,0)</x:f>
        <x:v>0</x:v>
      </x:c>
    </x:row>
    <x:row r="166" ht="23" customHeight="1">
      <x:c r="A166" s="9" t="str">
        <x:f>IF('Itens'!A86="","",'Itens'!C86)</x:f>
      </x:c>
      <x:c r="B166" s="12" t="str">
        <x:f>IF('Itens'!A86="","",IF('Itens'!J86&lt;&gt;"OK",0,'Itens'!H86))</x:f>
      </x:c>
      <x:c r="C166" s="9" t="n">
        <x:f>IF('Itens'!A86="",0,IF('Itens'!J86&lt;&gt;"OK",0,-'Itens'!D86*'Itens'!I86))</x:f>
        <x:v>0</x:v>
      </x:c>
      <x:c r="D166" s="9" t="str">
        <x:f>IF('Itens'!A86="","","Fim "&amp;'Itens'!A86)</x:f>
      </x:c>
      <x:c r="E166" s="9" t="str">
        <x:f>IF(A166="","",SUMIFS($C$7:$C$406,$A$7:$A$406,A166,$B$7:$B$406,"&lt;="&amp;B166))</x:f>
      </x:c>
      <x:c r="F166" s="9" t="n">
        <x:f>IF(AND(A166='Disponibilidade'!$B$7,ISNUMBER(B166),B166&gt;='Disponibilidade'!$B$8,B166&lt;'Disponibilidade'!$B$9),E166,0)</x:f>
        <x:v>0</x:v>
      </x:c>
    </x:row>
    <x:row r="167" ht="23" customHeight="1">
      <x:c r="A167" s="9" t="str">
        <x:f>IF('Itens'!A87="","",'Itens'!C87)</x:f>
      </x:c>
      <x:c r="B167" s="12" t="str">
        <x:f>IF('Itens'!A87="","",IF('Itens'!J87&lt;&gt;"OK",0,'Itens'!G87))</x:f>
      </x:c>
      <x:c r="C167" s="9" t="n">
        <x:f>IF('Itens'!A87="",0,IF('Itens'!J87&lt;&gt;"OK",0,'Itens'!D87*'Itens'!I87))</x:f>
        <x:v>0</x:v>
      </x:c>
      <x:c r="D167" s="9" t="str">
        <x:f>IF('Itens'!A87="","","Início "&amp;'Itens'!A87)</x:f>
      </x:c>
      <x:c r="E167" s="9" t="str">
        <x:f>IF(A167="","",SUMIFS($C$7:$C$406,$A$7:$A$406,A167,$B$7:$B$406,"&lt;="&amp;B167))</x:f>
      </x:c>
      <x:c r="F167" s="9" t="n">
        <x:f>IF(AND(A167='Disponibilidade'!$B$7,ISNUMBER(B167),B167&gt;='Disponibilidade'!$B$8,B167&lt;'Disponibilidade'!$B$9),E167,0)</x:f>
        <x:v>0</x:v>
      </x:c>
    </x:row>
    <x:row r="168" ht="23" customHeight="1">
      <x:c r="A168" s="9" t="str">
        <x:f>IF('Itens'!A87="","",'Itens'!C87)</x:f>
      </x:c>
      <x:c r="B168" s="12" t="str">
        <x:f>IF('Itens'!A87="","",IF('Itens'!J87&lt;&gt;"OK",0,'Itens'!H87))</x:f>
      </x:c>
      <x:c r="C168" s="9" t="n">
        <x:f>IF('Itens'!A87="",0,IF('Itens'!J87&lt;&gt;"OK",0,-'Itens'!D87*'Itens'!I87))</x:f>
        <x:v>0</x:v>
      </x:c>
      <x:c r="D168" s="9" t="str">
        <x:f>IF('Itens'!A87="","","Fim "&amp;'Itens'!A87)</x:f>
      </x:c>
      <x:c r="E168" s="9" t="str">
        <x:f>IF(A168="","",SUMIFS($C$7:$C$406,$A$7:$A$406,A168,$B$7:$B$406,"&lt;="&amp;B168))</x:f>
      </x:c>
      <x:c r="F168" s="9" t="n">
        <x:f>IF(AND(A168='Disponibilidade'!$B$7,ISNUMBER(B168),B168&gt;='Disponibilidade'!$B$8,B168&lt;'Disponibilidade'!$B$9),E168,0)</x:f>
        <x:v>0</x:v>
      </x:c>
    </x:row>
    <x:row r="169" ht="23" customHeight="1">
      <x:c r="A169" s="9" t="str">
        <x:f>IF('Itens'!A88="","",'Itens'!C88)</x:f>
      </x:c>
      <x:c r="B169" s="12" t="str">
        <x:f>IF('Itens'!A88="","",IF('Itens'!J88&lt;&gt;"OK",0,'Itens'!G88))</x:f>
      </x:c>
      <x:c r="C169" s="9" t="n">
        <x:f>IF('Itens'!A88="",0,IF('Itens'!J88&lt;&gt;"OK",0,'Itens'!D88*'Itens'!I88))</x:f>
        <x:v>0</x:v>
      </x:c>
      <x:c r="D169" s="9" t="str">
        <x:f>IF('Itens'!A88="","","Início "&amp;'Itens'!A88)</x:f>
      </x:c>
      <x:c r="E169" s="9" t="str">
        <x:f>IF(A169="","",SUMIFS($C$7:$C$406,$A$7:$A$406,A169,$B$7:$B$406,"&lt;="&amp;B169))</x:f>
      </x:c>
      <x:c r="F169" s="9" t="n">
        <x:f>IF(AND(A169='Disponibilidade'!$B$7,ISNUMBER(B169),B169&gt;='Disponibilidade'!$B$8,B169&lt;'Disponibilidade'!$B$9),E169,0)</x:f>
        <x:v>0</x:v>
      </x:c>
    </x:row>
    <x:row r="170" ht="23" customHeight="1">
      <x:c r="A170" s="9" t="str">
        <x:f>IF('Itens'!A88="","",'Itens'!C88)</x:f>
      </x:c>
      <x:c r="B170" s="12" t="str">
        <x:f>IF('Itens'!A88="","",IF('Itens'!J88&lt;&gt;"OK",0,'Itens'!H88))</x:f>
      </x:c>
      <x:c r="C170" s="9" t="n">
        <x:f>IF('Itens'!A88="",0,IF('Itens'!J88&lt;&gt;"OK",0,-'Itens'!D88*'Itens'!I88))</x:f>
        <x:v>0</x:v>
      </x:c>
      <x:c r="D170" s="9" t="str">
        <x:f>IF('Itens'!A88="","","Fim "&amp;'Itens'!A88)</x:f>
      </x:c>
      <x:c r="E170" s="9" t="str">
        <x:f>IF(A170="","",SUMIFS($C$7:$C$406,$A$7:$A$406,A170,$B$7:$B$406,"&lt;="&amp;B170))</x:f>
      </x:c>
      <x:c r="F170" s="9" t="n">
        <x:f>IF(AND(A170='Disponibilidade'!$B$7,ISNUMBER(B170),B170&gt;='Disponibilidade'!$B$8,B170&lt;'Disponibilidade'!$B$9),E170,0)</x:f>
        <x:v>0</x:v>
      </x:c>
    </x:row>
    <x:row r="171" ht="23" customHeight="1">
      <x:c r="A171" s="9" t="str">
        <x:f>IF('Itens'!A89="","",'Itens'!C89)</x:f>
      </x:c>
      <x:c r="B171" s="12" t="str">
        <x:f>IF('Itens'!A89="","",IF('Itens'!J89&lt;&gt;"OK",0,'Itens'!G89))</x:f>
      </x:c>
      <x:c r="C171" s="9" t="n">
        <x:f>IF('Itens'!A89="",0,IF('Itens'!J89&lt;&gt;"OK",0,'Itens'!D89*'Itens'!I89))</x:f>
        <x:v>0</x:v>
      </x:c>
      <x:c r="D171" s="9" t="str">
        <x:f>IF('Itens'!A89="","","Início "&amp;'Itens'!A89)</x:f>
      </x:c>
      <x:c r="E171" s="9" t="str">
        <x:f>IF(A171="","",SUMIFS($C$7:$C$406,$A$7:$A$406,A171,$B$7:$B$406,"&lt;="&amp;B171))</x:f>
      </x:c>
      <x:c r="F171" s="9" t="n">
        <x:f>IF(AND(A171='Disponibilidade'!$B$7,ISNUMBER(B171),B171&gt;='Disponibilidade'!$B$8,B171&lt;'Disponibilidade'!$B$9),E171,0)</x:f>
        <x:v>0</x:v>
      </x:c>
    </x:row>
    <x:row r="172" ht="23" customHeight="1">
      <x:c r="A172" s="9" t="str">
        <x:f>IF('Itens'!A89="","",'Itens'!C89)</x:f>
      </x:c>
      <x:c r="B172" s="12" t="str">
        <x:f>IF('Itens'!A89="","",IF('Itens'!J89&lt;&gt;"OK",0,'Itens'!H89))</x:f>
      </x:c>
      <x:c r="C172" s="9" t="n">
        <x:f>IF('Itens'!A89="",0,IF('Itens'!J89&lt;&gt;"OK",0,-'Itens'!D89*'Itens'!I89))</x:f>
        <x:v>0</x:v>
      </x:c>
      <x:c r="D172" s="9" t="str">
        <x:f>IF('Itens'!A89="","","Fim "&amp;'Itens'!A89)</x:f>
      </x:c>
      <x:c r="E172" s="9" t="str">
        <x:f>IF(A172="","",SUMIFS($C$7:$C$406,$A$7:$A$406,A172,$B$7:$B$406,"&lt;="&amp;B172))</x:f>
      </x:c>
      <x:c r="F172" s="9" t="n">
        <x:f>IF(AND(A172='Disponibilidade'!$B$7,ISNUMBER(B172),B172&gt;='Disponibilidade'!$B$8,B172&lt;'Disponibilidade'!$B$9),E172,0)</x:f>
        <x:v>0</x:v>
      </x:c>
    </x:row>
    <x:row r="173" ht="23" customHeight="1">
      <x:c r="A173" s="9" t="str">
        <x:f>IF('Itens'!A90="","",'Itens'!C90)</x:f>
      </x:c>
      <x:c r="B173" s="12" t="str">
        <x:f>IF('Itens'!A90="","",IF('Itens'!J90&lt;&gt;"OK",0,'Itens'!G90))</x:f>
      </x:c>
      <x:c r="C173" s="9" t="n">
        <x:f>IF('Itens'!A90="",0,IF('Itens'!J90&lt;&gt;"OK",0,'Itens'!D90*'Itens'!I90))</x:f>
        <x:v>0</x:v>
      </x:c>
      <x:c r="D173" s="9" t="str">
        <x:f>IF('Itens'!A90="","","Início "&amp;'Itens'!A90)</x:f>
      </x:c>
      <x:c r="E173" s="9" t="str">
        <x:f>IF(A173="","",SUMIFS($C$7:$C$406,$A$7:$A$406,A173,$B$7:$B$406,"&lt;="&amp;B173))</x:f>
      </x:c>
      <x:c r="F173" s="9" t="n">
        <x:f>IF(AND(A173='Disponibilidade'!$B$7,ISNUMBER(B173),B173&gt;='Disponibilidade'!$B$8,B173&lt;'Disponibilidade'!$B$9),E173,0)</x:f>
        <x:v>0</x:v>
      </x:c>
    </x:row>
    <x:row r="174" ht="23" customHeight="1">
      <x:c r="A174" s="9" t="str">
        <x:f>IF('Itens'!A90="","",'Itens'!C90)</x:f>
      </x:c>
      <x:c r="B174" s="12" t="str">
        <x:f>IF('Itens'!A90="","",IF('Itens'!J90&lt;&gt;"OK",0,'Itens'!H90))</x:f>
      </x:c>
      <x:c r="C174" s="9" t="n">
        <x:f>IF('Itens'!A90="",0,IF('Itens'!J90&lt;&gt;"OK",0,-'Itens'!D90*'Itens'!I90))</x:f>
        <x:v>0</x:v>
      </x:c>
      <x:c r="D174" s="9" t="str">
        <x:f>IF('Itens'!A90="","","Fim "&amp;'Itens'!A90)</x:f>
      </x:c>
      <x:c r="E174" s="9" t="str">
        <x:f>IF(A174="","",SUMIFS($C$7:$C$406,$A$7:$A$406,A174,$B$7:$B$406,"&lt;="&amp;B174))</x:f>
      </x:c>
      <x:c r="F174" s="9" t="n">
        <x:f>IF(AND(A174='Disponibilidade'!$B$7,ISNUMBER(B174),B174&gt;='Disponibilidade'!$B$8,B174&lt;'Disponibilidade'!$B$9),E174,0)</x:f>
        <x:v>0</x:v>
      </x:c>
    </x:row>
    <x:row r="175" ht="23" customHeight="1">
      <x:c r="A175" s="9" t="str">
        <x:f>IF('Itens'!A91="","",'Itens'!C91)</x:f>
      </x:c>
      <x:c r="B175" s="12" t="str">
        <x:f>IF('Itens'!A91="","",IF('Itens'!J91&lt;&gt;"OK",0,'Itens'!G91))</x:f>
      </x:c>
      <x:c r="C175" s="9" t="n">
        <x:f>IF('Itens'!A91="",0,IF('Itens'!J91&lt;&gt;"OK",0,'Itens'!D91*'Itens'!I91))</x:f>
        <x:v>0</x:v>
      </x:c>
      <x:c r="D175" s="9" t="str">
        <x:f>IF('Itens'!A91="","","Início "&amp;'Itens'!A91)</x:f>
      </x:c>
      <x:c r="E175" s="9" t="str">
        <x:f>IF(A175="","",SUMIFS($C$7:$C$406,$A$7:$A$406,A175,$B$7:$B$406,"&lt;="&amp;B175))</x:f>
      </x:c>
      <x:c r="F175" s="9" t="n">
        <x:f>IF(AND(A175='Disponibilidade'!$B$7,ISNUMBER(B175),B175&gt;='Disponibilidade'!$B$8,B175&lt;'Disponibilidade'!$B$9),E175,0)</x:f>
        <x:v>0</x:v>
      </x:c>
    </x:row>
    <x:row r="176" ht="23" customHeight="1">
      <x:c r="A176" s="9" t="str">
        <x:f>IF('Itens'!A91="","",'Itens'!C91)</x:f>
      </x:c>
      <x:c r="B176" s="12" t="str">
        <x:f>IF('Itens'!A91="","",IF('Itens'!J91&lt;&gt;"OK",0,'Itens'!H91))</x:f>
      </x:c>
      <x:c r="C176" s="9" t="n">
        <x:f>IF('Itens'!A91="",0,IF('Itens'!J91&lt;&gt;"OK",0,-'Itens'!D91*'Itens'!I91))</x:f>
        <x:v>0</x:v>
      </x:c>
      <x:c r="D176" s="9" t="str">
        <x:f>IF('Itens'!A91="","","Fim "&amp;'Itens'!A91)</x:f>
      </x:c>
      <x:c r="E176" s="9" t="str">
        <x:f>IF(A176="","",SUMIFS($C$7:$C$406,$A$7:$A$406,A176,$B$7:$B$406,"&lt;="&amp;B176))</x:f>
      </x:c>
      <x:c r="F176" s="9" t="n">
        <x:f>IF(AND(A176='Disponibilidade'!$B$7,ISNUMBER(B176),B176&gt;='Disponibilidade'!$B$8,B176&lt;'Disponibilidade'!$B$9),E176,0)</x:f>
        <x:v>0</x:v>
      </x:c>
    </x:row>
    <x:row r="177" ht="23" customHeight="1">
      <x:c r="A177" s="9" t="str">
        <x:f>IF('Itens'!A92="","",'Itens'!C92)</x:f>
      </x:c>
      <x:c r="B177" s="12" t="str">
        <x:f>IF('Itens'!A92="","",IF('Itens'!J92&lt;&gt;"OK",0,'Itens'!G92))</x:f>
      </x:c>
      <x:c r="C177" s="9" t="n">
        <x:f>IF('Itens'!A92="",0,IF('Itens'!J92&lt;&gt;"OK",0,'Itens'!D92*'Itens'!I92))</x:f>
        <x:v>0</x:v>
      </x:c>
      <x:c r="D177" s="9" t="str">
        <x:f>IF('Itens'!A92="","","Início "&amp;'Itens'!A92)</x:f>
      </x:c>
      <x:c r="E177" s="9" t="str">
        <x:f>IF(A177="","",SUMIFS($C$7:$C$406,$A$7:$A$406,A177,$B$7:$B$406,"&lt;="&amp;B177))</x:f>
      </x:c>
      <x:c r="F177" s="9" t="n">
        <x:f>IF(AND(A177='Disponibilidade'!$B$7,ISNUMBER(B177),B177&gt;='Disponibilidade'!$B$8,B177&lt;'Disponibilidade'!$B$9),E177,0)</x:f>
        <x:v>0</x:v>
      </x:c>
    </x:row>
    <x:row r="178" ht="23" customHeight="1">
      <x:c r="A178" s="9" t="str">
        <x:f>IF('Itens'!A92="","",'Itens'!C92)</x:f>
      </x:c>
      <x:c r="B178" s="12" t="str">
        <x:f>IF('Itens'!A92="","",IF('Itens'!J92&lt;&gt;"OK",0,'Itens'!H92))</x:f>
      </x:c>
      <x:c r="C178" s="9" t="n">
        <x:f>IF('Itens'!A92="",0,IF('Itens'!J92&lt;&gt;"OK",0,-'Itens'!D92*'Itens'!I92))</x:f>
        <x:v>0</x:v>
      </x:c>
      <x:c r="D178" s="9" t="str">
        <x:f>IF('Itens'!A92="","","Fim "&amp;'Itens'!A92)</x:f>
      </x:c>
      <x:c r="E178" s="9" t="str">
        <x:f>IF(A178="","",SUMIFS($C$7:$C$406,$A$7:$A$406,A178,$B$7:$B$406,"&lt;="&amp;B178))</x:f>
      </x:c>
      <x:c r="F178" s="9" t="n">
        <x:f>IF(AND(A178='Disponibilidade'!$B$7,ISNUMBER(B178),B178&gt;='Disponibilidade'!$B$8,B178&lt;'Disponibilidade'!$B$9),E178,0)</x:f>
        <x:v>0</x:v>
      </x:c>
    </x:row>
    <x:row r="179" ht="23" customHeight="1">
      <x:c r="A179" s="9" t="str">
        <x:f>IF('Itens'!A93="","",'Itens'!C93)</x:f>
      </x:c>
      <x:c r="B179" s="12" t="str">
        <x:f>IF('Itens'!A93="","",IF('Itens'!J93&lt;&gt;"OK",0,'Itens'!G93))</x:f>
      </x:c>
      <x:c r="C179" s="9" t="n">
        <x:f>IF('Itens'!A93="",0,IF('Itens'!J93&lt;&gt;"OK",0,'Itens'!D93*'Itens'!I93))</x:f>
        <x:v>0</x:v>
      </x:c>
      <x:c r="D179" s="9" t="str">
        <x:f>IF('Itens'!A93="","","Início "&amp;'Itens'!A93)</x:f>
      </x:c>
      <x:c r="E179" s="9" t="str">
        <x:f>IF(A179="","",SUMIFS($C$7:$C$406,$A$7:$A$406,A179,$B$7:$B$406,"&lt;="&amp;B179))</x:f>
      </x:c>
      <x:c r="F179" s="9" t="n">
        <x:f>IF(AND(A179='Disponibilidade'!$B$7,ISNUMBER(B179),B179&gt;='Disponibilidade'!$B$8,B179&lt;'Disponibilidade'!$B$9),E179,0)</x:f>
        <x:v>0</x:v>
      </x:c>
    </x:row>
    <x:row r="180" ht="23" customHeight="1">
      <x:c r="A180" s="9" t="str">
        <x:f>IF('Itens'!A93="","",'Itens'!C93)</x:f>
      </x:c>
      <x:c r="B180" s="12" t="str">
        <x:f>IF('Itens'!A93="","",IF('Itens'!J93&lt;&gt;"OK",0,'Itens'!H93))</x:f>
      </x:c>
      <x:c r="C180" s="9" t="n">
        <x:f>IF('Itens'!A93="",0,IF('Itens'!J93&lt;&gt;"OK",0,-'Itens'!D93*'Itens'!I93))</x:f>
        <x:v>0</x:v>
      </x:c>
      <x:c r="D180" s="9" t="str">
        <x:f>IF('Itens'!A93="","","Fim "&amp;'Itens'!A93)</x:f>
      </x:c>
      <x:c r="E180" s="9" t="str">
        <x:f>IF(A180="","",SUMIFS($C$7:$C$406,$A$7:$A$406,A180,$B$7:$B$406,"&lt;="&amp;B180))</x:f>
      </x:c>
      <x:c r="F180" s="9" t="n">
        <x:f>IF(AND(A180='Disponibilidade'!$B$7,ISNUMBER(B180),B180&gt;='Disponibilidade'!$B$8,B180&lt;'Disponibilidade'!$B$9),E180,0)</x:f>
        <x:v>0</x:v>
      </x:c>
    </x:row>
    <x:row r="181" ht="23" customHeight="1">
      <x:c r="A181" s="9" t="str">
        <x:f>IF('Itens'!A94="","",'Itens'!C94)</x:f>
      </x:c>
      <x:c r="B181" s="12" t="str">
        <x:f>IF('Itens'!A94="","",IF('Itens'!J94&lt;&gt;"OK",0,'Itens'!G94))</x:f>
      </x:c>
      <x:c r="C181" s="9" t="n">
        <x:f>IF('Itens'!A94="",0,IF('Itens'!J94&lt;&gt;"OK",0,'Itens'!D94*'Itens'!I94))</x:f>
        <x:v>0</x:v>
      </x:c>
      <x:c r="D181" s="9" t="str">
        <x:f>IF('Itens'!A94="","","Início "&amp;'Itens'!A94)</x:f>
      </x:c>
      <x:c r="E181" s="9" t="str">
        <x:f>IF(A181="","",SUMIFS($C$7:$C$406,$A$7:$A$406,A181,$B$7:$B$406,"&lt;="&amp;B181))</x:f>
      </x:c>
      <x:c r="F181" s="9" t="n">
        <x:f>IF(AND(A181='Disponibilidade'!$B$7,ISNUMBER(B181),B181&gt;='Disponibilidade'!$B$8,B181&lt;'Disponibilidade'!$B$9),E181,0)</x:f>
        <x:v>0</x:v>
      </x:c>
    </x:row>
    <x:row r="182" ht="23" customHeight="1">
      <x:c r="A182" s="9" t="str">
        <x:f>IF('Itens'!A94="","",'Itens'!C94)</x:f>
      </x:c>
      <x:c r="B182" s="12" t="str">
        <x:f>IF('Itens'!A94="","",IF('Itens'!J94&lt;&gt;"OK",0,'Itens'!H94))</x:f>
      </x:c>
      <x:c r="C182" s="9" t="n">
        <x:f>IF('Itens'!A94="",0,IF('Itens'!J94&lt;&gt;"OK",0,-'Itens'!D94*'Itens'!I94))</x:f>
        <x:v>0</x:v>
      </x:c>
      <x:c r="D182" s="9" t="str">
        <x:f>IF('Itens'!A94="","","Fim "&amp;'Itens'!A94)</x:f>
      </x:c>
      <x:c r="E182" s="9" t="str">
        <x:f>IF(A182="","",SUMIFS($C$7:$C$406,$A$7:$A$406,A182,$B$7:$B$406,"&lt;="&amp;B182))</x:f>
      </x:c>
      <x:c r="F182" s="9" t="n">
        <x:f>IF(AND(A182='Disponibilidade'!$B$7,ISNUMBER(B182),B182&gt;='Disponibilidade'!$B$8,B182&lt;'Disponibilidade'!$B$9),E182,0)</x:f>
        <x:v>0</x:v>
      </x:c>
    </x:row>
    <x:row r="183" ht="23" customHeight="1">
      <x:c r="A183" s="9" t="str">
        <x:f>IF('Itens'!A95="","",'Itens'!C95)</x:f>
      </x:c>
      <x:c r="B183" s="12" t="str">
        <x:f>IF('Itens'!A95="","",IF('Itens'!J95&lt;&gt;"OK",0,'Itens'!G95))</x:f>
      </x:c>
      <x:c r="C183" s="9" t="n">
        <x:f>IF('Itens'!A95="",0,IF('Itens'!J95&lt;&gt;"OK",0,'Itens'!D95*'Itens'!I95))</x:f>
        <x:v>0</x:v>
      </x:c>
      <x:c r="D183" s="9" t="str">
        <x:f>IF('Itens'!A95="","","Início "&amp;'Itens'!A95)</x:f>
      </x:c>
      <x:c r="E183" s="9" t="str">
        <x:f>IF(A183="","",SUMIFS($C$7:$C$406,$A$7:$A$406,A183,$B$7:$B$406,"&lt;="&amp;B183))</x:f>
      </x:c>
      <x:c r="F183" s="9" t="n">
        <x:f>IF(AND(A183='Disponibilidade'!$B$7,ISNUMBER(B183),B183&gt;='Disponibilidade'!$B$8,B183&lt;'Disponibilidade'!$B$9),E183,0)</x:f>
        <x:v>0</x:v>
      </x:c>
    </x:row>
    <x:row r="184" ht="23" customHeight="1">
      <x:c r="A184" s="9" t="str">
        <x:f>IF('Itens'!A95="","",'Itens'!C95)</x:f>
      </x:c>
      <x:c r="B184" s="12" t="str">
        <x:f>IF('Itens'!A95="","",IF('Itens'!J95&lt;&gt;"OK",0,'Itens'!H95))</x:f>
      </x:c>
      <x:c r="C184" s="9" t="n">
        <x:f>IF('Itens'!A95="",0,IF('Itens'!J95&lt;&gt;"OK",0,-'Itens'!D95*'Itens'!I95))</x:f>
        <x:v>0</x:v>
      </x:c>
      <x:c r="D184" s="9" t="str">
        <x:f>IF('Itens'!A95="","","Fim "&amp;'Itens'!A95)</x:f>
      </x:c>
      <x:c r="E184" s="9" t="str">
        <x:f>IF(A184="","",SUMIFS($C$7:$C$406,$A$7:$A$406,A184,$B$7:$B$406,"&lt;="&amp;B184))</x:f>
      </x:c>
      <x:c r="F184" s="9" t="n">
        <x:f>IF(AND(A184='Disponibilidade'!$B$7,ISNUMBER(B184),B184&gt;='Disponibilidade'!$B$8,B184&lt;'Disponibilidade'!$B$9),E184,0)</x:f>
        <x:v>0</x:v>
      </x:c>
    </x:row>
    <x:row r="185" ht="23" customHeight="1">
      <x:c r="A185" s="9" t="str">
        <x:f>IF('Itens'!A96="","",'Itens'!C96)</x:f>
      </x:c>
      <x:c r="B185" s="12" t="str">
        <x:f>IF('Itens'!A96="","",IF('Itens'!J96&lt;&gt;"OK",0,'Itens'!G96))</x:f>
      </x:c>
      <x:c r="C185" s="9" t="n">
        <x:f>IF('Itens'!A96="",0,IF('Itens'!J96&lt;&gt;"OK",0,'Itens'!D96*'Itens'!I96))</x:f>
        <x:v>0</x:v>
      </x:c>
      <x:c r="D185" s="9" t="str">
        <x:f>IF('Itens'!A96="","","Início "&amp;'Itens'!A96)</x:f>
      </x:c>
      <x:c r="E185" s="9" t="str">
        <x:f>IF(A185="","",SUMIFS($C$7:$C$406,$A$7:$A$406,A185,$B$7:$B$406,"&lt;="&amp;B185))</x:f>
      </x:c>
      <x:c r="F185" s="9" t="n">
        <x:f>IF(AND(A185='Disponibilidade'!$B$7,ISNUMBER(B185),B185&gt;='Disponibilidade'!$B$8,B185&lt;'Disponibilidade'!$B$9),E185,0)</x:f>
        <x:v>0</x:v>
      </x:c>
    </x:row>
    <x:row r="186" ht="23" customHeight="1">
      <x:c r="A186" s="9" t="str">
        <x:f>IF('Itens'!A96="","",'Itens'!C96)</x:f>
      </x:c>
      <x:c r="B186" s="12" t="str">
        <x:f>IF('Itens'!A96="","",IF('Itens'!J96&lt;&gt;"OK",0,'Itens'!H96))</x:f>
      </x:c>
      <x:c r="C186" s="9" t="n">
        <x:f>IF('Itens'!A96="",0,IF('Itens'!J96&lt;&gt;"OK",0,-'Itens'!D96*'Itens'!I96))</x:f>
        <x:v>0</x:v>
      </x:c>
      <x:c r="D186" s="9" t="str">
        <x:f>IF('Itens'!A96="","","Fim "&amp;'Itens'!A96)</x:f>
      </x:c>
      <x:c r="E186" s="9" t="str">
        <x:f>IF(A186="","",SUMIFS($C$7:$C$406,$A$7:$A$406,A186,$B$7:$B$406,"&lt;="&amp;B186))</x:f>
      </x:c>
      <x:c r="F186" s="9" t="n">
        <x:f>IF(AND(A186='Disponibilidade'!$B$7,ISNUMBER(B186),B186&gt;='Disponibilidade'!$B$8,B186&lt;'Disponibilidade'!$B$9),E186,0)</x:f>
        <x:v>0</x:v>
      </x:c>
    </x:row>
    <x:row r="187" ht="23" customHeight="1">
      <x:c r="A187" s="9" t="str">
        <x:f>IF('Itens'!A97="","",'Itens'!C97)</x:f>
      </x:c>
      <x:c r="B187" s="12" t="str">
        <x:f>IF('Itens'!A97="","",IF('Itens'!J97&lt;&gt;"OK",0,'Itens'!G97))</x:f>
      </x:c>
      <x:c r="C187" s="9" t="n">
        <x:f>IF('Itens'!A97="",0,IF('Itens'!J97&lt;&gt;"OK",0,'Itens'!D97*'Itens'!I97))</x:f>
        <x:v>0</x:v>
      </x:c>
      <x:c r="D187" s="9" t="str">
        <x:f>IF('Itens'!A97="","","Início "&amp;'Itens'!A97)</x:f>
      </x:c>
      <x:c r="E187" s="9" t="str">
        <x:f>IF(A187="","",SUMIFS($C$7:$C$406,$A$7:$A$406,A187,$B$7:$B$406,"&lt;="&amp;B187))</x:f>
      </x:c>
      <x:c r="F187" s="9" t="n">
        <x:f>IF(AND(A187='Disponibilidade'!$B$7,ISNUMBER(B187),B187&gt;='Disponibilidade'!$B$8,B187&lt;'Disponibilidade'!$B$9),E187,0)</x:f>
        <x:v>0</x:v>
      </x:c>
    </x:row>
    <x:row r="188" ht="23" customHeight="1">
      <x:c r="A188" s="9" t="str">
        <x:f>IF('Itens'!A97="","",'Itens'!C97)</x:f>
      </x:c>
      <x:c r="B188" s="12" t="str">
        <x:f>IF('Itens'!A97="","",IF('Itens'!J97&lt;&gt;"OK",0,'Itens'!H97))</x:f>
      </x:c>
      <x:c r="C188" s="9" t="n">
        <x:f>IF('Itens'!A97="",0,IF('Itens'!J97&lt;&gt;"OK",0,-'Itens'!D97*'Itens'!I97))</x:f>
        <x:v>0</x:v>
      </x:c>
      <x:c r="D188" s="9" t="str">
        <x:f>IF('Itens'!A97="","","Fim "&amp;'Itens'!A97)</x:f>
      </x:c>
      <x:c r="E188" s="9" t="str">
        <x:f>IF(A188="","",SUMIFS($C$7:$C$406,$A$7:$A$406,A188,$B$7:$B$406,"&lt;="&amp;B188))</x:f>
      </x:c>
      <x:c r="F188" s="9" t="n">
        <x:f>IF(AND(A188='Disponibilidade'!$B$7,ISNUMBER(B188),B188&gt;='Disponibilidade'!$B$8,B188&lt;'Disponibilidade'!$B$9),E188,0)</x:f>
        <x:v>0</x:v>
      </x:c>
    </x:row>
    <x:row r="189" ht="23" customHeight="1">
      <x:c r="A189" s="9" t="str">
        <x:f>IF('Itens'!A98="","",'Itens'!C98)</x:f>
      </x:c>
      <x:c r="B189" s="12" t="str">
        <x:f>IF('Itens'!A98="","",IF('Itens'!J98&lt;&gt;"OK",0,'Itens'!G98))</x:f>
      </x:c>
      <x:c r="C189" s="9" t="n">
        <x:f>IF('Itens'!A98="",0,IF('Itens'!J98&lt;&gt;"OK",0,'Itens'!D98*'Itens'!I98))</x:f>
        <x:v>0</x:v>
      </x:c>
      <x:c r="D189" s="9" t="str">
        <x:f>IF('Itens'!A98="","","Início "&amp;'Itens'!A98)</x:f>
      </x:c>
      <x:c r="E189" s="9" t="str">
        <x:f>IF(A189="","",SUMIFS($C$7:$C$406,$A$7:$A$406,A189,$B$7:$B$406,"&lt;="&amp;B189))</x:f>
      </x:c>
      <x:c r="F189" s="9" t="n">
        <x:f>IF(AND(A189='Disponibilidade'!$B$7,ISNUMBER(B189),B189&gt;='Disponibilidade'!$B$8,B189&lt;'Disponibilidade'!$B$9),E189,0)</x:f>
        <x:v>0</x:v>
      </x:c>
    </x:row>
    <x:row r="190" ht="23" customHeight="1">
      <x:c r="A190" s="9" t="str">
        <x:f>IF('Itens'!A98="","",'Itens'!C98)</x:f>
      </x:c>
      <x:c r="B190" s="12" t="str">
        <x:f>IF('Itens'!A98="","",IF('Itens'!J98&lt;&gt;"OK",0,'Itens'!H98))</x:f>
      </x:c>
      <x:c r="C190" s="9" t="n">
        <x:f>IF('Itens'!A98="",0,IF('Itens'!J98&lt;&gt;"OK",0,-'Itens'!D98*'Itens'!I98))</x:f>
        <x:v>0</x:v>
      </x:c>
      <x:c r="D190" s="9" t="str">
        <x:f>IF('Itens'!A98="","","Fim "&amp;'Itens'!A98)</x:f>
      </x:c>
      <x:c r="E190" s="9" t="str">
        <x:f>IF(A190="","",SUMIFS($C$7:$C$406,$A$7:$A$406,A190,$B$7:$B$406,"&lt;="&amp;B190))</x:f>
      </x:c>
      <x:c r="F190" s="9" t="n">
        <x:f>IF(AND(A190='Disponibilidade'!$B$7,ISNUMBER(B190),B190&gt;='Disponibilidade'!$B$8,B190&lt;'Disponibilidade'!$B$9),E190,0)</x:f>
        <x:v>0</x:v>
      </x:c>
    </x:row>
    <x:row r="191" ht="23" customHeight="1">
      <x:c r="A191" s="9" t="str">
        <x:f>IF('Itens'!A99="","",'Itens'!C99)</x:f>
      </x:c>
      <x:c r="B191" s="12" t="str">
        <x:f>IF('Itens'!A99="","",IF('Itens'!J99&lt;&gt;"OK",0,'Itens'!G99))</x:f>
      </x:c>
      <x:c r="C191" s="9" t="n">
        <x:f>IF('Itens'!A99="",0,IF('Itens'!J99&lt;&gt;"OK",0,'Itens'!D99*'Itens'!I99))</x:f>
        <x:v>0</x:v>
      </x:c>
      <x:c r="D191" s="9" t="str">
        <x:f>IF('Itens'!A99="","","Início "&amp;'Itens'!A99)</x:f>
      </x:c>
      <x:c r="E191" s="9" t="str">
        <x:f>IF(A191="","",SUMIFS($C$7:$C$406,$A$7:$A$406,A191,$B$7:$B$406,"&lt;="&amp;B191))</x:f>
      </x:c>
      <x:c r="F191" s="9" t="n">
        <x:f>IF(AND(A191='Disponibilidade'!$B$7,ISNUMBER(B191),B191&gt;='Disponibilidade'!$B$8,B191&lt;'Disponibilidade'!$B$9),E191,0)</x:f>
        <x:v>0</x:v>
      </x:c>
    </x:row>
    <x:row r="192" ht="23" customHeight="1">
      <x:c r="A192" s="9" t="str">
        <x:f>IF('Itens'!A99="","",'Itens'!C99)</x:f>
      </x:c>
      <x:c r="B192" s="12" t="str">
        <x:f>IF('Itens'!A99="","",IF('Itens'!J99&lt;&gt;"OK",0,'Itens'!H99))</x:f>
      </x:c>
      <x:c r="C192" s="9" t="n">
        <x:f>IF('Itens'!A99="",0,IF('Itens'!J99&lt;&gt;"OK",0,-'Itens'!D99*'Itens'!I99))</x:f>
        <x:v>0</x:v>
      </x:c>
      <x:c r="D192" s="9" t="str">
        <x:f>IF('Itens'!A99="","","Fim "&amp;'Itens'!A99)</x:f>
      </x:c>
      <x:c r="E192" s="9" t="str">
        <x:f>IF(A192="","",SUMIFS($C$7:$C$406,$A$7:$A$406,A192,$B$7:$B$406,"&lt;="&amp;B192))</x:f>
      </x:c>
      <x:c r="F192" s="9" t="n">
        <x:f>IF(AND(A192='Disponibilidade'!$B$7,ISNUMBER(B192),B192&gt;='Disponibilidade'!$B$8,B192&lt;'Disponibilidade'!$B$9),E192,0)</x:f>
        <x:v>0</x:v>
      </x:c>
    </x:row>
    <x:row r="193" ht="23" customHeight="1">
      <x:c r="A193" s="9" t="str">
        <x:f>IF('Itens'!A100="","",'Itens'!C100)</x:f>
      </x:c>
      <x:c r="B193" s="12" t="str">
        <x:f>IF('Itens'!A100="","",IF('Itens'!J100&lt;&gt;"OK",0,'Itens'!G100))</x:f>
      </x:c>
      <x:c r="C193" s="9" t="n">
        <x:f>IF('Itens'!A100="",0,IF('Itens'!J100&lt;&gt;"OK",0,'Itens'!D100*'Itens'!I100))</x:f>
        <x:v>0</x:v>
      </x:c>
      <x:c r="D193" s="9" t="str">
        <x:f>IF('Itens'!A100="","","Início "&amp;'Itens'!A100)</x:f>
      </x:c>
      <x:c r="E193" s="9" t="str">
        <x:f>IF(A193="","",SUMIFS($C$7:$C$406,$A$7:$A$406,A193,$B$7:$B$406,"&lt;="&amp;B193))</x:f>
      </x:c>
      <x:c r="F193" s="9" t="n">
        <x:f>IF(AND(A193='Disponibilidade'!$B$7,ISNUMBER(B193),B193&gt;='Disponibilidade'!$B$8,B193&lt;'Disponibilidade'!$B$9),E193,0)</x:f>
        <x:v>0</x:v>
      </x:c>
    </x:row>
    <x:row r="194" ht="23" customHeight="1">
      <x:c r="A194" s="9" t="str">
        <x:f>IF('Itens'!A100="","",'Itens'!C100)</x:f>
      </x:c>
      <x:c r="B194" s="12" t="str">
        <x:f>IF('Itens'!A100="","",IF('Itens'!J100&lt;&gt;"OK",0,'Itens'!H100))</x:f>
      </x:c>
      <x:c r="C194" s="9" t="n">
        <x:f>IF('Itens'!A100="",0,IF('Itens'!J100&lt;&gt;"OK",0,-'Itens'!D100*'Itens'!I100))</x:f>
        <x:v>0</x:v>
      </x:c>
      <x:c r="D194" s="9" t="str">
        <x:f>IF('Itens'!A100="","","Fim "&amp;'Itens'!A100)</x:f>
      </x:c>
      <x:c r="E194" s="9" t="str">
        <x:f>IF(A194="","",SUMIFS($C$7:$C$406,$A$7:$A$406,A194,$B$7:$B$406,"&lt;="&amp;B194))</x:f>
      </x:c>
      <x:c r="F194" s="9" t="n">
        <x:f>IF(AND(A194='Disponibilidade'!$B$7,ISNUMBER(B194),B194&gt;='Disponibilidade'!$B$8,B194&lt;'Disponibilidade'!$B$9),E194,0)</x:f>
        <x:v>0</x:v>
      </x:c>
    </x:row>
    <x:row r="195" ht="23" customHeight="1">
      <x:c r="A195" s="9" t="str">
        <x:f>IF('Itens'!A101="","",'Itens'!C101)</x:f>
      </x:c>
      <x:c r="B195" s="12" t="str">
        <x:f>IF('Itens'!A101="","",IF('Itens'!J101&lt;&gt;"OK",0,'Itens'!G101))</x:f>
      </x:c>
      <x:c r="C195" s="9" t="n">
        <x:f>IF('Itens'!A101="",0,IF('Itens'!J101&lt;&gt;"OK",0,'Itens'!D101*'Itens'!I101))</x:f>
        <x:v>0</x:v>
      </x:c>
      <x:c r="D195" s="9" t="str">
        <x:f>IF('Itens'!A101="","","Início "&amp;'Itens'!A101)</x:f>
      </x:c>
      <x:c r="E195" s="9" t="str">
        <x:f>IF(A195="","",SUMIFS($C$7:$C$406,$A$7:$A$406,A195,$B$7:$B$406,"&lt;="&amp;B195))</x:f>
      </x:c>
      <x:c r="F195" s="9" t="n">
        <x:f>IF(AND(A195='Disponibilidade'!$B$7,ISNUMBER(B195),B195&gt;='Disponibilidade'!$B$8,B195&lt;'Disponibilidade'!$B$9),E195,0)</x:f>
        <x:v>0</x:v>
      </x:c>
    </x:row>
    <x:row r="196" ht="23" customHeight="1">
      <x:c r="A196" s="9" t="str">
        <x:f>IF('Itens'!A101="","",'Itens'!C101)</x:f>
      </x:c>
      <x:c r="B196" s="12" t="str">
        <x:f>IF('Itens'!A101="","",IF('Itens'!J101&lt;&gt;"OK",0,'Itens'!H101))</x:f>
      </x:c>
      <x:c r="C196" s="9" t="n">
        <x:f>IF('Itens'!A101="",0,IF('Itens'!J101&lt;&gt;"OK",0,-'Itens'!D101*'Itens'!I101))</x:f>
        <x:v>0</x:v>
      </x:c>
      <x:c r="D196" s="9" t="str">
        <x:f>IF('Itens'!A101="","","Fim "&amp;'Itens'!A101)</x:f>
      </x:c>
      <x:c r="E196" s="9" t="str">
        <x:f>IF(A196="","",SUMIFS($C$7:$C$406,$A$7:$A$406,A196,$B$7:$B$406,"&lt;="&amp;B196))</x:f>
      </x:c>
      <x:c r="F196" s="9" t="n">
        <x:f>IF(AND(A196='Disponibilidade'!$B$7,ISNUMBER(B196),B196&gt;='Disponibilidade'!$B$8,B196&lt;'Disponibilidade'!$B$9),E196,0)</x:f>
        <x:v>0</x:v>
      </x:c>
    </x:row>
    <x:row r="197" ht="23" customHeight="1">
      <x:c r="A197" s="9" t="str">
        <x:f>IF('Itens'!A102="","",'Itens'!C102)</x:f>
      </x:c>
      <x:c r="B197" s="12" t="str">
        <x:f>IF('Itens'!A102="","",IF('Itens'!J102&lt;&gt;"OK",0,'Itens'!G102))</x:f>
      </x:c>
      <x:c r="C197" s="9" t="n">
        <x:f>IF('Itens'!A102="",0,IF('Itens'!J102&lt;&gt;"OK",0,'Itens'!D102*'Itens'!I102))</x:f>
        <x:v>0</x:v>
      </x:c>
      <x:c r="D197" s="9" t="str">
        <x:f>IF('Itens'!A102="","","Início "&amp;'Itens'!A102)</x:f>
      </x:c>
      <x:c r="E197" s="9" t="str">
        <x:f>IF(A197="","",SUMIFS($C$7:$C$406,$A$7:$A$406,A197,$B$7:$B$406,"&lt;="&amp;B197))</x:f>
      </x:c>
      <x:c r="F197" s="9" t="n">
        <x:f>IF(AND(A197='Disponibilidade'!$B$7,ISNUMBER(B197),B197&gt;='Disponibilidade'!$B$8,B197&lt;'Disponibilidade'!$B$9),E197,0)</x:f>
        <x:v>0</x:v>
      </x:c>
    </x:row>
    <x:row r="198" ht="23" customHeight="1">
      <x:c r="A198" s="9" t="str">
        <x:f>IF('Itens'!A102="","",'Itens'!C102)</x:f>
      </x:c>
      <x:c r="B198" s="12" t="str">
        <x:f>IF('Itens'!A102="","",IF('Itens'!J102&lt;&gt;"OK",0,'Itens'!H102))</x:f>
      </x:c>
      <x:c r="C198" s="9" t="n">
        <x:f>IF('Itens'!A102="",0,IF('Itens'!J102&lt;&gt;"OK",0,-'Itens'!D102*'Itens'!I102))</x:f>
        <x:v>0</x:v>
      </x:c>
      <x:c r="D198" s="9" t="str">
        <x:f>IF('Itens'!A102="","","Fim "&amp;'Itens'!A102)</x:f>
      </x:c>
      <x:c r="E198" s="9" t="str">
        <x:f>IF(A198="","",SUMIFS($C$7:$C$406,$A$7:$A$406,A198,$B$7:$B$406,"&lt;="&amp;B198))</x:f>
      </x:c>
      <x:c r="F198" s="9" t="n">
        <x:f>IF(AND(A198='Disponibilidade'!$B$7,ISNUMBER(B198),B198&gt;='Disponibilidade'!$B$8,B198&lt;'Disponibilidade'!$B$9),E198,0)</x:f>
        <x:v>0</x:v>
      </x:c>
    </x:row>
    <x:row r="199" ht="23" customHeight="1">
      <x:c r="A199" s="9" t="str">
        <x:f>IF('Itens'!A103="","",'Itens'!C103)</x:f>
      </x:c>
      <x:c r="B199" s="12" t="str">
        <x:f>IF('Itens'!A103="","",IF('Itens'!J103&lt;&gt;"OK",0,'Itens'!G103))</x:f>
      </x:c>
      <x:c r="C199" s="9" t="n">
        <x:f>IF('Itens'!A103="",0,IF('Itens'!J103&lt;&gt;"OK",0,'Itens'!D103*'Itens'!I103))</x:f>
        <x:v>0</x:v>
      </x:c>
      <x:c r="D199" s="9" t="str">
        <x:f>IF('Itens'!A103="","","Início "&amp;'Itens'!A103)</x:f>
      </x:c>
      <x:c r="E199" s="9" t="str">
        <x:f>IF(A199="","",SUMIFS($C$7:$C$406,$A$7:$A$406,A199,$B$7:$B$406,"&lt;="&amp;B199))</x:f>
      </x:c>
      <x:c r="F199" s="9" t="n">
        <x:f>IF(AND(A199='Disponibilidade'!$B$7,ISNUMBER(B199),B199&gt;='Disponibilidade'!$B$8,B199&lt;'Disponibilidade'!$B$9),E199,0)</x:f>
        <x:v>0</x:v>
      </x:c>
    </x:row>
    <x:row r="200" ht="23" customHeight="1">
      <x:c r="A200" s="9" t="str">
        <x:f>IF('Itens'!A103="","",'Itens'!C103)</x:f>
      </x:c>
      <x:c r="B200" s="12" t="str">
        <x:f>IF('Itens'!A103="","",IF('Itens'!J103&lt;&gt;"OK",0,'Itens'!H103))</x:f>
      </x:c>
      <x:c r="C200" s="9" t="n">
        <x:f>IF('Itens'!A103="",0,IF('Itens'!J103&lt;&gt;"OK",0,-'Itens'!D103*'Itens'!I103))</x:f>
        <x:v>0</x:v>
      </x:c>
      <x:c r="D200" s="9" t="str">
        <x:f>IF('Itens'!A103="","","Fim "&amp;'Itens'!A103)</x:f>
      </x:c>
      <x:c r="E200" s="9" t="str">
        <x:f>IF(A200="","",SUMIFS($C$7:$C$406,$A$7:$A$406,A200,$B$7:$B$406,"&lt;="&amp;B200))</x:f>
      </x:c>
      <x:c r="F200" s="9" t="n">
        <x:f>IF(AND(A200='Disponibilidade'!$B$7,ISNUMBER(B200),B200&gt;='Disponibilidade'!$B$8,B200&lt;'Disponibilidade'!$B$9),E200,0)</x:f>
        <x:v>0</x:v>
      </x:c>
    </x:row>
    <x:row r="201" ht="23" customHeight="1">
      <x:c r="A201" s="9" t="str">
        <x:f>IF('Itens'!A104="","",'Itens'!C104)</x:f>
      </x:c>
      <x:c r="B201" s="12" t="str">
        <x:f>IF('Itens'!A104="","",IF('Itens'!J104&lt;&gt;"OK",0,'Itens'!G104))</x:f>
      </x:c>
      <x:c r="C201" s="9" t="n">
        <x:f>IF('Itens'!A104="",0,IF('Itens'!J104&lt;&gt;"OK",0,'Itens'!D104*'Itens'!I104))</x:f>
        <x:v>0</x:v>
      </x:c>
      <x:c r="D201" s="9" t="str">
        <x:f>IF('Itens'!A104="","","Início "&amp;'Itens'!A104)</x:f>
      </x:c>
      <x:c r="E201" s="9" t="str">
        <x:f>IF(A201="","",SUMIFS($C$7:$C$406,$A$7:$A$406,A201,$B$7:$B$406,"&lt;="&amp;B201))</x:f>
      </x:c>
      <x:c r="F201" s="9" t="n">
        <x:f>IF(AND(A201='Disponibilidade'!$B$7,ISNUMBER(B201),B201&gt;='Disponibilidade'!$B$8,B201&lt;'Disponibilidade'!$B$9),E201,0)</x:f>
        <x:v>0</x:v>
      </x:c>
    </x:row>
    <x:row r="202" ht="23" customHeight="1">
      <x:c r="A202" s="9" t="str">
        <x:f>IF('Itens'!A104="","",'Itens'!C104)</x:f>
      </x:c>
      <x:c r="B202" s="12" t="str">
        <x:f>IF('Itens'!A104="","",IF('Itens'!J104&lt;&gt;"OK",0,'Itens'!H104))</x:f>
      </x:c>
      <x:c r="C202" s="9" t="n">
        <x:f>IF('Itens'!A104="",0,IF('Itens'!J104&lt;&gt;"OK",0,-'Itens'!D104*'Itens'!I104))</x:f>
        <x:v>0</x:v>
      </x:c>
      <x:c r="D202" s="9" t="str">
        <x:f>IF('Itens'!A104="","","Fim "&amp;'Itens'!A104)</x:f>
      </x:c>
      <x:c r="E202" s="9" t="str">
        <x:f>IF(A202="","",SUMIFS($C$7:$C$406,$A$7:$A$406,A202,$B$7:$B$406,"&lt;="&amp;B202))</x:f>
      </x:c>
      <x:c r="F202" s="9" t="n">
        <x:f>IF(AND(A202='Disponibilidade'!$B$7,ISNUMBER(B202),B202&gt;='Disponibilidade'!$B$8,B202&lt;'Disponibilidade'!$B$9),E202,0)</x:f>
        <x:v>0</x:v>
      </x:c>
    </x:row>
    <x:row r="203" ht="23" customHeight="1">
      <x:c r="A203" s="9" t="str">
        <x:f>IF('Itens'!A105="","",'Itens'!C105)</x:f>
      </x:c>
      <x:c r="B203" s="12" t="str">
        <x:f>IF('Itens'!A105="","",IF('Itens'!J105&lt;&gt;"OK",0,'Itens'!G105))</x:f>
      </x:c>
      <x:c r="C203" s="9" t="n">
        <x:f>IF('Itens'!A105="",0,IF('Itens'!J105&lt;&gt;"OK",0,'Itens'!D105*'Itens'!I105))</x:f>
        <x:v>0</x:v>
      </x:c>
      <x:c r="D203" s="9" t="str">
        <x:f>IF('Itens'!A105="","","Início "&amp;'Itens'!A105)</x:f>
      </x:c>
      <x:c r="E203" s="9" t="str">
        <x:f>IF(A203="","",SUMIFS($C$7:$C$406,$A$7:$A$406,A203,$B$7:$B$406,"&lt;="&amp;B203))</x:f>
      </x:c>
      <x:c r="F203" s="9" t="n">
        <x:f>IF(AND(A203='Disponibilidade'!$B$7,ISNUMBER(B203),B203&gt;='Disponibilidade'!$B$8,B203&lt;'Disponibilidade'!$B$9),E203,0)</x:f>
        <x:v>0</x:v>
      </x:c>
    </x:row>
    <x:row r="204" ht="23" customHeight="1">
      <x:c r="A204" s="9" t="str">
        <x:f>IF('Itens'!A105="","",'Itens'!C105)</x:f>
      </x:c>
      <x:c r="B204" s="12" t="str">
        <x:f>IF('Itens'!A105="","",IF('Itens'!J105&lt;&gt;"OK",0,'Itens'!H105))</x:f>
      </x:c>
      <x:c r="C204" s="9" t="n">
        <x:f>IF('Itens'!A105="",0,IF('Itens'!J105&lt;&gt;"OK",0,-'Itens'!D105*'Itens'!I105))</x:f>
        <x:v>0</x:v>
      </x:c>
      <x:c r="D204" s="9" t="str">
        <x:f>IF('Itens'!A105="","","Fim "&amp;'Itens'!A105)</x:f>
      </x:c>
      <x:c r="E204" s="9" t="str">
        <x:f>IF(A204="","",SUMIFS($C$7:$C$406,$A$7:$A$406,A204,$B$7:$B$406,"&lt;="&amp;B204))</x:f>
      </x:c>
      <x:c r="F204" s="9" t="n">
        <x:f>IF(AND(A204='Disponibilidade'!$B$7,ISNUMBER(B204),B204&gt;='Disponibilidade'!$B$8,B204&lt;'Disponibilidade'!$B$9),E204,0)</x:f>
        <x:v>0</x:v>
      </x:c>
    </x:row>
    <x:row r="205" ht="23" customHeight="1">
      <x:c r="A205" s="9" t="str">
        <x:f>IF('Itens'!A106="","",'Itens'!C106)</x:f>
      </x:c>
      <x:c r="B205" s="12" t="str">
        <x:f>IF('Itens'!A106="","",IF('Itens'!J106&lt;&gt;"OK",0,'Itens'!G106))</x:f>
      </x:c>
      <x:c r="C205" s="9" t="n">
        <x:f>IF('Itens'!A106="",0,IF('Itens'!J106&lt;&gt;"OK",0,'Itens'!D106*'Itens'!I106))</x:f>
        <x:v>0</x:v>
      </x:c>
      <x:c r="D205" s="9" t="str">
        <x:f>IF('Itens'!A106="","","Início "&amp;'Itens'!A106)</x:f>
      </x:c>
      <x:c r="E205" s="9" t="str">
        <x:f>IF(A205="","",SUMIFS($C$7:$C$406,$A$7:$A$406,A205,$B$7:$B$406,"&lt;="&amp;B205))</x:f>
      </x:c>
      <x:c r="F205" s="9" t="n">
        <x:f>IF(AND(A205='Disponibilidade'!$B$7,ISNUMBER(B205),B205&gt;='Disponibilidade'!$B$8,B205&lt;'Disponibilidade'!$B$9),E205,0)</x:f>
        <x:v>0</x:v>
      </x:c>
    </x:row>
    <x:row r="206" ht="23" customHeight="1">
      <x:c r="A206" s="9" t="str">
        <x:f>IF('Itens'!A106="","",'Itens'!C106)</x:f>
      </x:c>
      <x:c r="B206" s="12" t="str">
        <x:f>IF('Itens'!A106="","",IF('Itens'!J106&lt;&gt;"OK",0,'Itens'!H106))</x:f>
      </x:c>
      <x:c r="C206" s="9" t="n">
        <x:f>IF('Itens'!A106="",0,IF('Itens'!J106&lt;&gt;"OK",0,-'Itens'!D106*'Itens'!I106))</x:f>
        <x:v>0</x:v>
      </x:c>
      <x:c r="D206" s="9" t="str">
        <x:f>IF('Itens'!A106="","","Fim "&amp;'Itens'!A106)</x:f>
      </x:c>
      <x:c r="E206" s="9" t="str">
        <x:f>IF(A206="","",SUMIFS($C$7:$C$406,$A$7:$A$406,A206,$B$7:$B$406,"&lt;="&amp;B206))</x:f>
      </x:c>
      <x:c r="F206" s="9" t="n">
        <x:f>IF(AND(A206='Disponibilidade'!$B$7,ISNUMBER(B206),B206&gt;='Disponibilidade'!$B$8,B206&lt;'Disponibilidade'!$B$9),E206,0)</x:f>
        <x:v>0</x:v>
      </x:c>
    </x:row>
    <x:row r="207" ht="23" customHeight="1">
      <x:c r="A207" s="9" t="str">
        <x:f>IF('Manutencao'!A7="","",'Manutencao'!B7)</x:f>
        <x:v>EQ-001</x:v>
      </x:c>
      <x:c r="B207" s="12" t="n">
        <x:f>IF('Manutencao'!A7="","",IF('Manutencao'!H7&lt;&gt;"OK",0,'Manutencao'!D7))</x:f>
        <x:v>46305.41666666667</x:v>
      </x:c>
      <x:c r="C207" s="9" t="n">
        <x:f>IF('Manutencao'!A7="",0,IF('Manutencao'!H7&lt;&gt;"OK",0,'Manutencao'!C7))</x:f>
        <x:v>5</x:v>
      </x:c>
      <x:c r="D207" s="9" t="str">
        <x:f>IF('Manutencao'!A7="","","Início "&amp;'Manutencao'!A7)</x:f>
        <x:v>Início MAN-001</x:v>
      </x:c>
      <x:c r="E207" s="9" t="n">
        <x:f>IF(A207="","",SUMIFS($C$7:$C$406,$A$7:$A$406,A207,$B$7:$B$406,"&lt;="&amp;B207))</x:f>
        <x:v>65</x:v>
      </x:c>
      <x:c r="F207" s="9" t="n">
        <x:f>IF(AND(A207='Disponibilidade'!$B$7,ISNUMBER(B207),B207&gt;='Disponibilidade'!$B$8,B207&lt;'Disponibilidade'!$B$9),E207,0)</x:f>
        <x:v>65</x:v>
      </x:c>
    </x:row>
    <x:row r="208" ht="23" customHeight="1">
      <x:c r="A208" s="9" t="str">
        <x:f>IF('Manutencao'!A7="","",'Manutencao'!B7)</x:f>
        <x:v>EQ-001</x:v>
      </x:c>
      <x:c r="B208" s="12" t="n">
        <x:f>IF('Manutencao'!A7="","",IF('Manutencao'!H7&lt;&gt;"OK",0,IF('Manutencao'!E7="",2958465,'Manutencao'!E7)))</x:f>
        <x:v>2958465</x:v>
      </x:c>
      <x:c r="C208" s="9" t="n">
        <x:f>IF('Manutencao'!A7="",0,IF('Manutencao'!H7&lt;&gt;"OK",0,-'Manutencao'!C7))</x:f>
        <x:v>-5</x:v>
      </x:c>
      <x:c r="D208" s="9" t="str">
        <x:f>IF('Manutencao'!A7="","","Fim "&amp;'Manutencao'!A7)</x:f>
        <x:v>Fim MAN-001</x:v>
      </x:c>
      <x:c r="E208" s="9" t="n">
        <x:f>IF(A208="","",SUMIFS($C$7:$C$406,$A$7:$A$406,A208,$B$7:$B$406,"&lt;="&amp;B208))</x:f>
        <x:v>0</x:v>
      </x:c>
      <x:c r="F208" s="9" t="n">
        <x:f>IF(AND(A208='Disponibilidade'!$B$7,ISNUMBER(B208),B208&gt;='Disponibilidade'!$B$8,B208&lt;'Disponibilidade'!$B$9),E208,0)</x:f>
        <x:v>0</x:v>
      </x:c>
    </x:row>
    <x:row r="209" ht="23" customHeight="1">
      <x:c r="A209" s="9" t="str">
        <x:f>IF('Manutencao'!A8="","",'Manutencao'!B8)</x:f>
      </x:c>
      <x:c r="B209" s="12" t="str">
        <x:f>IF('Manutencao'!A8="","",IF('Manutencao'!H8&lt;&gt;"OK",0,'Manutencao'!D8))</x:f>
      </x:c>
      <x:c r="C209" s="9" t="n">
        <x:f>IF('Manutencao'!A8="",0,IF('Manutencao'!H8&lt;&gt;"OK",0,'Manutencao'!C8))</x:f>
        <x:v>0</x:v>
      </x:c>
      <x:c r="D209" s="9" t="str">
        <x:f>IF('Manutencao'!A8="","","Início "&amp;'Manutencao'!A8)</x:f>
      </x:c>
      <x:c r="E209" s="9" t="str">
        <x:f>IF(A209="","",SUMIFS($C$7:$C$406,$A$7:$A$406,A209,$B$7:$B$406,"&lt;="&amp;B209))</x:f>
      </x:c>
      <x:c r="F209" s="9" t="n">
        <x:f>IF(AND(A209='Disponibilidade'!$B$7,ISNUMBER(B209),B209&gt;='Disponibilidade'!$B$8,B209&lt;'Disponibilidade'!$B$9),E209,0)</x:f>
        <x:v>0</x:v>
      </x:c>
    </x:row>
    <x:row r="210" ht="23" customHeight="1">
      <x:c r="A210" s="9" t="str">
        <x:f>IF('Manutencao'!A8="","",'Manutencao'!B8)</x:f>
      </x:c>
      <x:c r="B210" s="12" t="str">
        <x:f>IF('Manutencao'!A8="","",IF('Manutencao'!H8&lt;&gt;"OK",0,IF('Manutencao'!E8="",2958465,'Manutencao'!E8)))</x:f>
      </x:c>
      <x:c r="C210" s="9" t="n">
        <x:f>IF('Manutencao'!A8="",0,IF('Manutencao'!H8&lt;&gt;"OK",0,-'Manutencao'!C8))</x:f>
        <x:v>0</x:v>
      </x:c>
      <x:c r="D210" s="9" t="str">
        <x:f>IF('Manutencao'!A8="","","Fim "&amp;'Manutencao'!A8)</x:f>
      </x:c>
      <x:c r="E210" s="9" t="str">
        <x:f>IF(A210="","",SUMIFS($C$7:$C$406,$A$7:$A$406,A210,$B$7:$B$406,"&lt;="&amp;B210))</x:f>
      </x:c>
      <x:c r="F210" s="9" t="n">
        <x:f>IF(AND(A210='Disponibilidade'!$B$7,ISNUMBER(B210),B210&gt;='Disponibilidade'!$B$8,B210&lt;'Disponibilidade'!$B$9),E210,0)</x:f>
        <x:v>0</x:v>
      </x:c>
    </x:row>
    <x:row r="211" ht="23" customHeight="1">
      <x:c r="A211" s="9" t="str">
        <x:f>IF('Manutencao'!A9="","",'Manutencao'!B9)</x:f>
      </x:c>
      <x:c r="B211" s="12" t="str">
        <x:f>IF('Manutencao'!A9="","",IF('Manutencao'!H9&lt;&gt;"OK",0,'Manutencao'!D9))</x:f>
      </x:c>
      <x:c r="C211" s="9" t="n">
        <x:f>IF('Manutencao'!A9="",0,IF('Manutencao'!H9&lt;&gt;"OK",0,'Manutencao'!C9))</x:f>
        <x:v>0</x:v>
      </x:c>
      <x:c r="D211" s="9" t="str">
        <x:f>IF('Manutencao'!A9="","","Início "&amp;'Manutencao'!A9)</x:f>
      </x:c>
      <x:c r="E211" s="9" t="str">
        <x:f>IF(A211="","",SUMIFS($C$7:$C$406,$A$7:$A$406,A211,$B$7:$B$406,"&lt;="&amp;B211))</x:f>
      </x:c>
      <x:c r="F211" s="9" t="n">
        <x:f>IF(AND(A211='Disponibilidade'!$B$7,ISNUMBER(B211),B211&gt;='Disponibilidade'!$B$8,B211&lt;'Disponibilidade'!$B$9),E211,0)</x:f>
        <x:v>0</x:v>
      </x:c>
    </x:row>
    <x:row r="212" ht="23" customHeight="1">
      <x:c r="A212" s="9" t="str">
        <x:f>IF('Manutencao'!A9="","",'Manutencao'!B9)</x:f>
      </x:c>
      <x:c r="B212" s="12" t="str">
        <x:f>IF('Manutencao'!A9="","",IF('Manutencao'!H9&lt;&gt;"OK",0,IF('Manutencao'!E9="",2958465,'Manutencao'!E9)))</x:f>
      </x:c>
      <x:c r="C212" s="9" t="n">
        <x:f>IF('Manutencao'!A9="",0,IF('Manutencao'!H9&lt;&gt;"OK",0,-'Manutencao'!C9))</x:f>
        <x:v>0</x:v>
      </x:c>
      <x:c r="D212" s="9" t="str">
        <x:f>IF('Manutencao'!A9="","","Fim "&amp;'Manutencao'!A9)</x:f>
      </x:c>
      <x:c r="E212" s="9" t="str">
        <x:f>IF(A212="","",SUMIFS($C$7:$C$406,$A$7:$A$406,A212,$B$7:$B$406,"&lt;="&amp;B212))</x:f>
      </x:c>
      <x:c r="F212" s="9" t="n">
        <x:f>IF(AND(A212='Disponibilidade'!$B$7,ISNUMBER(B212),B212&gt;='Disponibilidade'!$B$8,B212&lt;'Disponibilidade'!$B$9),E212,0)</x:f>
        <x:v>0</x:v>
      </x:c>
    </x:row>
    <x:row r="213" ht="23" customHeight="1">
      <x:c r="A213" s="9" t="str">
        <x:f>IF('Manutencao'!A10="","",'Manutencao'!B10)</x:f>
      </x:c>
      <x:c r="B213" s="12" t="str">
        <x:f>IF('Manutencao'!A10="","",IF('Manutencao'!H10&lt;&gt;"OK",0,'Manutencao'!D10))</x:f>
      </x:c>
      <x:c r="C213" s="9" t="n">
        <x:f>IF('Manutencao'!A10="",0,IF('Manutencao'!H10&lt;&gt;"OK",0,'Manutencao'!C10))</x:f>
        <x:v>0</x:v>
      </x:c>
      <x:c r="D213" s="9" t="str">
        <x:f>IF('Manutencao'!A10="","","Início "&amp;'Manutencao'!A10)</x:f>
      </x:c>
      <x:c r="E213" s="9" t="str">
        <x:f>IF(A213="","",SUMIFS($C$7:$C$406,$A$7:$A$406,A213,$B$7:$B$406,"&lt;="&amp;B213))</x:f>
      </x:c>
      <x:c r="F213" s="9" t="n">
        <x:f>IF(AND(A213='Disponibilidade'!$B$7,ISNUMBER(B213),B213&gt;='Disponibilidade'!$B$8,B213&lt;'Disponibilidade'!$B$9),E213,0)</x:f>
        <x:v>0</x:v>
      </x:c>
    </x:row>
    <x:row r="214" ht="23" customHeight="1">
      <x:c r="A214" s="9" t="str">
        <x:f>IF('Manutencao'!A10="","",'Manutencao'!B10)</x:f>
      </x:c>
      <x:c r="B214" s="12" t="str">
        <x:f>IF('Manutencao'!A10="","",IF('Manutencao'!H10&lt;&gt;"OK",0,IF('Manutencao'!E10="",2958465,'Manutencao'!E10)))</x:f>
      </x:c>
      <x:c r="C214" s="9" t="n">
        <x:f>IF('Manutencao'!A10="",0,IF('Manutencao'!H10&lt;&gt;"OK",0,-'Manutencao'!C10))</x:f>
        <x:v>0</x:v>
      </x:c>
      <x:c r="D214" s="9" t="str">
        <x:f>IF('Manutencao'!A10="","","Fim "&amp;'Manutencao'!A10)</x:f>
      </x:c>
      <x:c r="E214" s="9" t="str">
        <x:f>IF(A214="","",SUMIFS($C$7:$C$406,$A$7:$A$406,A214,$B$7:$B$406,"&lt;="&amp;B214))</x:f>
      </x:c>
      <x:c r="F214" s="9" t="n">
        <x:f>IF(AND(A214='Disponibilidade'!$B$7,ISNUMBER(B214),B214&gt;='Disponibilidade'!$B$8,B214&lt;'Disponibilidade'!$B$9),E214,0)</x:f>
        <x:v>0</x:v>
      </x:c>
    </x:row>
    <x:row r="215" ht="23" customHeight="1">
      <x:c r="A215" s="9" t="str">
        <x:f>IF('Manutencao'!A11="","",'Manutencao'!B11)</x:f>
      </x:c>
      <x:c r="B215" s="12" t="str">
        <x:f>IF('Manutencao'!A11="","",IF('Manutencao'!H11&lt;&gt;"OK",0,'Manutencao'!D11))</x:f>
      </x:c>
      <x:c r="C215" s="9" t="n">
        <x:f>IF('Manutencao'!A11="",0,IF('Manutencao'!H11&lt;&gt;"OK",0,'Manutencao'!C11))</x:f>
        <x:v>0</x:v>
      </x:c>
      <x:c r="D215" s="9" t="str">
        <x:f>IF('Manutencao'!A11="","","Início "&amp;'Manutencao'!A11)</x:f>
      </x:c>
      <x:c r="E215" s="9" t="str">
        <x:f>IF(A215="","",SUMIFS($C$7:$C$406,$A$7:$A$406,A215,$B$7:$B$406,"&lt;="&amp;B215))</x:f>
      </x:c>
      <x:c r="F215" s="9" t="n">
        <x:f>IF(AND(A215='Disponibilidade'!$B$7,ISNUMBER(B215),B215&gt;='Disponibilidade'!$B$8,B215&lt;'Disponibilidade'!$B$9),E215,0)</x:f>
        <x:v>0</x:v>
      </x:c>
    </x:row>
    <x:row r="216" ht="23" customHeight="1">
      <x:c r="A216" s="9" t="str">
        <x:f>IF('Manutencao'!A11="","",'Manutencao'!B11)</x:f>
      </x:c>
      <x:c r="B216" s="12" t="str">
        <x:f>IF('Manutencao'!A11="","",IF('Manutencao'!H11&lt;&gt;"OK",0,IF('Manutencao'!E11="",2958465,'Manutencao'!E11)))</x:f>
      </x:c>
      <x:c r="C216" s="9" t="n">
        <x:f>IF('Manutencao'!A11="",0,IF('Manutencao'!H11&lt;&gt;"OK",0,-'Manutencao'!C11))</x:f>
        <x:v>0</x:v>
      </x:c>
      <x:c r="D216" s="9" t="str">
        <x:f>IF('Manutencao'!A11="","","Fim "&amp;'Manutencao'!A11)</x:f>
      </x:c>
      <x:c r="E216" s="9" t="str">
        <x:f>IF(A216="","",SUMIFS($C$7:$C$406,$A$7:$A$406,A216,$B$7:$B$406,"&lt;="&amp;B216))</x:f>
      </x:c>
      <x:c r="F216" s="9" t="n">
        <x:f>IF(AND(A216='Disponibilidade'!$B$7,ISNUMBER(B216),B216&gt;='Disponibilidade'!$B$8,B216&lt;'Disponibilidade'!$B$9),E216,0)</x:f>
        <x:v>0</x:v>
      </x:c>
    </x:row>
    <x:row r="217" ht="23" customHeight="1">
      <x:c r="A217" s="9" t="str">
        <x:f>IF('Manutencao'!A12="","",'Manutencao'!B12)</x:f>
      </x:c>
      <x:c r="B217" s="12" t="str">
        <x:f>IF('Manutencao'!A12="","",IF('Manutencao'!H12&lt;&gt;"OK",0,'Manutencao'!D12))</x:f>
      </x:c>
      <x:c r="C217" s="9" t="n">
        <x:f>IF('Manutencao'!A12="",0,IF('Manutencao'!H12&lt;&gt;"OK",0,'Manutencao'!C12))</x:f>
        <x:v>0</x:v>
      </x:c>
      <x:c r="D217" s="9" t="str">
        <x:f>IF('Manutencao'!A12="","","Início "&amp;'Manutencao'!A12)</x:f>
      </x:c>
      <x:c r="E217" s="9" t="str">
        <x:f>IF(A217="","",SUMIFS($C$7:$C$406,$A$7:$A$406,A217,$B$7:$B$406,"&lt;="&amp;B217))</x:f>
      </x:c>
      <x:c r="F217" s="9" t="n">
        <x:f>IF(AND(A217='Disponibilidade'!$B$7,ISNUMBER(B217),B217&gt;='Disponibilidade'!$B$8,B217&lt;'Disponibilidade'!$B$9),E217,0)</x:f>
        <x:v>0</x:v>
      </x:c>
    </x:row>
    <x:row r="218" ht="23" customHeight="1">
      <x:c r="A218" s="9" t="str">
        <x:f>IF('Manutencao'!A12="","",'Manutencao'!B12)</x:f>
      </x:c>
      <x:c r="B218" s="12" t="str">
        <x:f>IF('Manutencao'!A12="","",IF('Manutencao'!H12&lt;&gt;"OK",0,IF('Manutencao'!E12="",2958465,'Manutencao'!E12)))</x:f>
      </x:c>
      <x:c r="C218" s="9" t="n">
        <x:f>IF('Manutencao'!A12="",0,IF('Manutencao'!H12&lt;&gt;"OK",0,-'Manutencao'!C12))</x:f>
        <x:v>0</x:v>
      </x:c>
      <x:c r="D218" s="9" t="str">
        <x:f>IF('Manutencao'!A12="","","Fim "&amp;'Manutencao'!A12)</x:f>
      </x:c>
      <x:c r="E218" s="9" t="str">
        <x:f>IF(A218="","",SUMIFS($C$7:$C$406,$A$7:$A$406,A218,$B$7:$B$406,"&lt;="&amp;B218))</x:f>
      </x:c>
      <x:c r="F218" s="9" t="n">
        <x:f>IF(AND(A218='Disponibilidade'!$B$7,ISNUMBER(B218),B218&gt;='Disponibilidade'!$B$8,B218&lt;'Disponibilidade'!$B$9),E218,0)</x:f>
        <x:v>0</x:v>
      </x:c>
    </x:row>
    <x:row r="219" ht="23" customHeight="1">
      <x:c r="A219" s="9" t="str">
        <x:f>IF('Manutencao'!A13="","",'Manutencao'!B13)</x:f>
      </x:c>
      <x:c r="B219" s="12" t="str">
        <x:f>IF('Manutencao'!A13="","",IF('Manutencao'!H13&lt;&gt;"OK",0,'Manutencao'!D13))</x:f>
      </x:c>
      <x:c r="C219" s="9" t="n">
        <x:f>IF('Manutencao'!A13="",0,IF('Manutencao'!H13&lt;&gt;"OK",0,'Manutencao'!C13))</x:f>
        <x:v>0</x:v>
      </x:c>
      <x:c r="D219" s="9" t="str">
        <x:f>IF('Manutencao'!A13="","","Início "&amp;'Manutencao'!A13)</x:f>
      </x:c>
      <x:c r="E219" s="9" t="str">
        <x:f>IF(A219="","",SUMIFS($C$7:$C$406,$A$7:$A$406,A219,$B$7:$B$406,"&lt;="&amp;B219))</x:f>
      </x:c>
      <x:c r="F219" s="9" t="n">
        <x:f>IF(AND(A219='Disponibilidade'!$B$7,ISNUMBER(B219),B219&gt;='Disponibilidade'!$B$8,B219&lt;'Disponibilidade'!$B$9),E219,0)</x:f>
        <x:v>0</x:v>
      </x:c>
    </x:row>
    <x:row r="220" ht="23" customHeight="1">
      <x:c r="A220" s="9" t="str">
        <x:f>IF('Manutencao'!A13="","",'Manutencao'!B13)</x:f>
      </x:c>
      <x:c r="B220" s="12" t="str">
        <x:f>IF('Manutencao'!A13="","",IF('Manutencao'!H13&lt;&gt;"OK",0,IF('Manutencao'!E13="",2958465,'Manutencao'!E13)))</x:f>
      </x:c>
      <x:c r="C220" s="9" t="n">
        <x:f>IF('Manutencao'!A13="",0,IF('Manutencao'!H13&lt;&gt;"OK",0,-'Manutencao'!C13))</x:f>
        <x:v>0</x:v>
      </x:c>
      <x:c r="D220" s="9" t="str">
        <x:f>IF('Manutencao'!A13="","","Fim "&amp;'Manutencao'!A13)</x:f>
      </x:c>
      <x:c r="E220" s="9" t="str">
        <x:f>IF(A220="","",SUMIFS($C$7:$C$406,$A$7:$A$406,A220,$B$7:$B$406,"&lt;="&amp;B220))</x:f>
      </x:c>
      <x:c r="F220" s="9" t="n">
        <x:f>IF(AND(A220='Disponibilidade'!$B$7,ISNUMBER(B220),B220&gt;='Disponibilidade'!$B$8,B220&lt;'Disponibilidade'!$B$9),E220,0)</x:f>
        <x:v>0</x:v>
      </x:c>
    </x:row>
    <x:row r="221" ht="23" customHeight="1">
      <x:c r="A221" s="9" t="str">
        <x:f>IF('Manutencao'!A14="","",'Manutencao'!B14)</x:f>
      </x:c>
      <x:c r="B221" s="12" t="str">
        <x:f>IF('Manutencao'!A14="","",IF('Manutencao'!H14&lt;&gt;"OK",0,'Manutencao'!D14))</x:f>
      </x:c>
      <x:c r="C221" s="9" t="n">
        <x:f>IF('Manutencao'!A14="",0,IF('Manutencao'!H14&lt;&gt;"OK",0,'Manutencao'!C14))</x:f>
        <x:v>0</x:v>
      </x:c>
      <x:c r="D221" s="9" t="str">
        <x:f>IF('Manutencao'!A14="","","Início "&amp;'Manutencao'!A14)</x:f>
      </x:c>
      <x:c r="E221" s="9" t="str">
        <x:f>IF(A221="","",SUMIFS($C$7:$C$406,$A$7:$A$406,A221,$B$7:$B$406,"&lt;="&amp;B221))</x:f>
      </x:c>
      <x:c r="F221" s="9" t="n">
        <x:f>IF(AND(A221='Disponibilidade'!$B$7,ISNUMBER(B221),B221&gt;='Disponibilidade'!$B$8,B221&lt;'Disponibilidade'!$B$9),E221,0)</x:f>
        <x:v>0</x:v>
      </x:c>
    </x:row>
    <x:row r="222" ht="23" customHeight="1">
      <x:c r="A222" s="9" t="str">
        <x:f>IF('Manutencao'!A14="","",'Manutencao'!B14)</x:f>
      </x:c>
      <x:c r="B222" s="12" t="str">
        <x:f>IF('Manutencao'!A14="","",IF('Manutencao'!H14&lt;&gt;"OK",0,IF('Manutencao'!E14="",2958465,'Manutencao'!E14)))</x:f>
      </x:c>
      <x:c r="C222" s="9" t="n">
        <x:f>IF('Manutencao'!A14="",0,IF('Manutencao'!H14&lt;&gt;"OK",0,-'Manutencao'!C14))</x:f>
        <x:v>0</x:v>
      </x:c>
      <x:c r="D222" s="9" t="str">
        <x:f>IF('Manutencao'!A14="","","Fim "&amp;'Manutencao'!A14)</x:f>
      </x:c>
      <x:c r="E222" s="9" t="str">
        <x:f>IF(A222="","",SUMIFS($C$7:$C$406,$A$7:$A$406,A222,$B$7:$B$406,"&lt;="&amp;B222))</x:f>
      </x:c>
      <x:c r="F222" s="9" t="n">
        <x:f>IF(AND(A222='Disponibilidade'!$B$7,ISNUMBER(B222),B222&gt;='Disponibilidade'!$B$8,B222&lt;'Disponibilidade'!$B$9),E222,0)</x:f>
        <x:v>0</x:v>
      </x:c>
    </x:row>
    <x:row r="223" ht="23" customHeight="1">
      <x:c r="A223" s="9" t="str">
        <x:f>IF('Manutencao'!A15="","",'Manutencao'!B15)</x:f>
      </x:c>
      <x:c r="B223" s="12" t="str">
        <x:f>IF('Manutencao'!A15="","",IF('Manutencao'!H15&lt;&gt;"OK",0,'Manutencao'!D15))</x:f>
      </x:c>
      <x:c r="C223" s="9" t="n">
        <x:f>IF('Manutencao'!A15="",0,IF('Manutencao'!H15&lt;&gt;"OK",0,'Manutencao'!C15))</x:f>
        <x:v>0</x:v>
      </x:c>
      <x:c r="D223" s="9" t="str">
        <x:f>IF('Manutencao'!A15="","","Início "&amp;'Manutencao'!A15)</x:f>
      </x:c>
      <x:c r="E223" s="9" t="str">
        <x:f>IF(A223="","",SUMIFS($C$7:$C$406,$A$7:$A$406,A223,$B$7:$B$406,"&lt;="&amp;B223))</x:f>
      </x:c>
      <x:c r="F223" s="9" t="n">
        <x:f>IF(AND(A223='Disponibilidade'!$B$7,ISNUMBER(B223),B223&gt;='Disponibilidade'!$B$8,B223&lt;'Disponibilidade'!$B$9),E223,0)</x:f>
        <x:v>0</x:v>
      </x:c>
    </x:row>
    <x:row r="224" ht="23" customHeight="1">
      <x:c r="A224" s="9" t="str">
        <x:f>IF('Manutencao'!A15="","",'Manutencao'!B15)</x:f>
      </x:c>
      <x:c r="B224" s="12" t="str">
        <x:f>IF('Manutencao'!A15="","",IF('Manutencao'!H15&lt;&gt;"OK",0,IF('Manutencao'!E15="",2958465,'Manutencao'!E15)))</x:f>
      </x:c>
      <x:c r="C224" s="9" t="n">
        <x:f>IF('Manutencao'!A15="",0,IF('Manutencao'!H15&lt;&gt;"OK",0,-'Manutencao'!C15))</x:f>
        <x:v>0</x:v>
      </x:c>
      <x:c r="D224" s="9" t="str">
        <x:f>IF('Manutencao'!A15="","","Fim "&amp;'Manutencao'!A15)</x:f>
      </x:c>
      <x:c r="E224" s="9" t="str">
        <x:f>IF(A224="","",SUMIFS($C$7:$C$406,$A$7:$A$406,A224,$B$7:$B$406,"&lt;="&amp;B224))</x:f>
      </x:c>
      <x:c r="F224" s="9" t="n">
        <x:f>IF(AND(A224='Disponibilidade'!$B$7,ISNUMBER(B224),B224&gt;='Disponibilidade'!$B$8,B224&lt;'Disponibilidade'!$B$9),E224,0)</x:f>
        <x:v>0</x:v>
      </x:c>
    </x:row>
    <x:row r="225" ht="23" customHeight="1">
      <x:c r="A225" s="9" t="str">
        <x:f>IF('Manutencao'!A16="","",'Manutencao'!B16)</x:f>
      </x:c>
      <x:c r="B225" s="12" t="str">
        <x:f>IF('Manutencao'!A16="","",IF('Manutencao'!H16&lt;&gt;"OK",0,'Manutencao'!D16))</x:f>
      </x:c>
      <x:c r="C225" s="9" t="n">
        <x:f>IF('Manutencao'!A16="",0,IF('Manutencao'!H16&lt;&gt;"OK",0,'Manutencao'!C16))</x:f>
        <x:v>0</x:v>
      </x:c>
      <x:c r="D225" s="9" t="str">
        <x:f>IF('Manutencao'!A16="","","Início "&amp;'Manutencao'!A16)</x:f>
      </x:c>
      <x:c r="E225" s="9" t="str">
        <x:f>IF(A225="","",SUMIFS($C$7:$C$406,$A$7:$A$406,A225,$B$7:$B$406,"&lt;="&amp;B225))</x:f>
      </x:c>
      <x:c r="F225" s="9" t="n">
        <x:f>IF(AND(A225='Disponibilidade'!$B$7,ISNUMBER(B225),B225&gt;='Disponibilidade'!$B$8,B225&lt;'Disponibilidade'!$B$9),E225,0)</x:f>
        <x:v>0</x:v>
      </x:c>
    </x:row>
    <x:row r="226" ht="23" customHeight="1">
      <x:c r="A226" s="9" t="str">
        <x:f>IF('Manutencao'!A16="","",'Manutencao'!B16)</x:f>
      </x:c>
      <x:c r="B226" s="12" t="str">
        <x:f>IF('Manutencao'!A16="","",IF('Manutencao'!H16&lt;&gt;"OK",0,IF('Manutencao'!E16="",2958465,'Manutencao'!E16)))</x:f>
      </x:c>
      <x:c r="C226" s="9" t="n">
        <x:f>IF('Manutencao'!A16="",0,IF('Manutencao'!H16&lt;&gt;"OK",0,-'Manutencao'!C16))</x:f>
        <x:v>0</x:v>
      </x:c>
      <x:c r="D226" s="9" t="str">
        <x:f>IF('Manutencao'!A16="","","Fim "&amp;'Manutencao'!A16)</x:f>
      </x:c>
      <x:c r="E226" s="9" t="str">
        <x:f>IF(A226="","",SUMIFS($C$7:$C$406,$A$7:$A$406,A226,$B$7:$B$406,"&lt;="&amp;B226))</x:f>
      </x:c>
      <x:c r="F226" s="9" t="n">
        <x:f>IF(AND(A226='Disponibilidade'!$B$7,ISNUMBER(B226),B226&gt;='Disponibilidade'!$B$8,B226&lt;'Disponibilidade'!$B$9),E226,0)</x:f>
        <x:v>0</x:v>
      </x:c>
    </x:row>
    <x:row r="227" ht="23" customHeight="1">
      <x:c r="A227" s="9" t="str">
        <x:f>IF('Manutencao'!A17="","",'Manutencao'!B17)</x:f>
      </x:c>
      <x:c r="B227" s="12" t="str">
        <x:f>IF('Manutencao'!A17="","",IF('Manutencao'!H17&lt;&gt;"OK",0,'Manutencao'!D17))</x:f>
      </x:c>
      <x:c r="C227" s="9" t="n">
        <x:f>IF('Manutencao'!A17="",0,IF('Manutencao'!H17&lt;&gt;"OK",0,'Manutencao'!C17))</x:f>
        <x:v>0</x:v>
      </x:c>
      <x:c r="D227" s="9" t="str">
        <x:f>IF('Manutencao'!A17="","","Início "&amp;'Manutencao'!A17)</x:f>
      </x:c>
      <x:c r="E227" s="9" t="str">
        <x:f>IF(A227="","",SUMIFS($C$7:$C$406,$A$7:$A$406,A227,$B$7:$B$406,"&lt;="&amp;B227))</x:f>
      </x:c>
      <x:c r="F227" s="9" t="n">
        <x:f>IF(AND(A227='Disponibilidade'!$B$7,ISNUMBER(B227),B227&gt;='Disponibilidade'!$B$8,B227&lt;'Disponibilidade'!$B$9),E227,0)</x:f>
        <x:v>0</x:v>
      </x:c>
    </x:row>
    <x:row r="228" ht="23" customHeight="1">
      <x:c r="A228" s="9" t="str">
        <x:f>IF('Manutencao'!A17="","",'Manutencao'!B17)</x:f>
      </x:c>
      <x:c r="B228" s="12" t="str">
        <x:f>IF('Manutencao'!A17="","",IF('Manutencao'!H17&lt;&gt;"OK",0,IF('Manutencao'!E17="",2958465,'Manutencao'!E17)))</x:f>
      </x:c>
      <x:c r="C228" s="9" t="n">
        <x:f>IF('Manutencao'!A17="",0,IF('Manutencao'!H17&lt;&gt;"OK",0,-'Manutencao'!C17))</x:f>
        <x:v>0</x:v>
      </x:c>
      <x:c r="D228" s="9" t="str">
        <x:f>IF('Manutencao'!A17="","","Fim "&amp;'Manutencao'!A17)</x:f>
      </x:c>
      <x:c r="E228" s="9" t="str">
        <x:f>IF(A228="","",SUMIFS($C$7:$C$406,$A$7:$A$406,A228,$B$7:$B$406,"&lt;="&amp;B228))</x:f>
      </x:c>
      <x:c r="F228" s="9" t="n">
        <x:f>IF(AND(A228='Disponibilidade'!$B$7,ISNUMBER(B228),B228&gt;='Disponibilidade'!$B$8,B228&lt;'Disponibilidade'!$B$9),E228,0)</x:f>
        <x:v>0</x:v>
      </x:c>
    </x:row>
    <x:row r="229" ht="23" customHeight="1">
      <x:c r="A229" s="9" t="str">
        <x:f>IF('Manutencao'!A18="","",'Manutencao'!B18)</x:f>
      </x:c>
      <x:c r="B229" s="12" t="str">
        <x:f>IF('Manutencao'!A18="","",IF('Manutencao'!H18&lt;&gt;"OK",0,'Manutencao'!D18))</x:f>
      </x:c>
      <x:c r="C229" s="9" t="n">
        <x:f>IF('Manutencao'!A18="",0,IF('Manutencao'!H18&lt;&gt;"OK",0,'Manutencao'!C18))</x:f>
        <x:v>0</x:v>
      </x:c>
      <x:c r="D229" s="9" t="str">
        <x:f>IF('Manutencao'!A18="","","Início "&amp;'Manutencao'!A18)</x:f>
      </x:c>
      <x:c r="E229" s="9" t="str">
        <x:f>IF(A229="","",SUMIFS($C$7:$C$406,$A$7:$A$406,A229,$B$7:$B$406,"&lt;="&amp;B229))</x:f>
      </x:c>
      <x:c r="F229" s="9" t="n">
        <x:f>IF(AND(A229='Disponibilidade'!$B$7,ISNUMBER(B229),B229&gt;='Disponibilidade'!$B$8,B229&lt;'Disponibilidade'!$B$9),E229,0)</x:f>
        <x:v>0</x:v>
      </x:c>
    </x:row>
    <x:row r="230" ht="23" customHeight="1">
      <x:c r="A230" s="9" t="str">
        <x:f>IF('Manutencao'!A18="","",'Manutencao'!B18)</x:f>
      </x:c>
      <x:c r="B230" s="12" t="str">
        <x:f>IF('Manutencao'!A18="","",IF('Manutencao'!H18&lt;&gt;"OK",0,IF('Manutencao'!E18="",2958465,'Manutencao'!E18)))</x:f>
      </x:c>
      <x:c r="C230" s="9" t="n">
        <x:f>IF('Manutencao'!A18="",0,IF('Manutencao'!H18&lt;&gt;"OK",0,-'Manutencao'!C18))</x:f>
        <x:v>0</x:v>
      </x:c>
      <x:c r="D230" s="9" t="str">
        <x:f>IF('Manutencao'!A18="","","Fim "&amp;'Manutencao'!A18)</x:f>
      </x:c>
      <x:c r="E230" s="9" t="str">
        <x:f>IF(A230="","",SUMIFS($C$7:$C$406,$A$7:$A$406,A230,$B$7:$B$406,"&lt;="&amp;B230))</x:f>
      </x:c>
      <x:c r="F230" s="9" t="n">
        <x:f>IF(AND(A230='Disponibilidade'!$B$7,ISNUMBER(B230),B230&gt;='Disponibilidade'!$B$8,B230&lt;'Disponibilidade'!$B$9),E230,0)</x:f>
        <x:v>0</x:v>
      </x:c>
    </x:row>
    <x:row r="231" ht="23" customHeight="1">
      <x:c r="A231" s="9" t="str">
        <x:f>IF('Manutencao'!A19="","",'Manutencao'!B19)</x:f>
      </x:c>
      <x:c r="B231" s="12" t="str">
        <x:f>IF('Manutencao'!A19="","",IF('Manutencao'!H19&lt;&gt;"OK",0,'Manutencao'!D19))</x:f>
      </x:c>
      <x:c r="C231" s="9" t="n">
        <x:f>IF('Manutencao'!A19="",0,IF('Manutencao'!H19&lt;&gt;"OK",0,'Manutencao'!C19))</x:f>
        <x:v>0</x:v>
      </x:c>
      <x:c r="D231" s="9" t="str">
        <x:f>IF('Manutencao'!A19="","","Início "&amp;'Manutencao'!A19)</x:f>
      </x:c>
      <x:c r="E231" s="9" t="str">
        <x:f>IF(A231="","",SUMIFS($C$7:$C$406,$A$7:$A$406,A231,$B$7:$B$406,"&lt;="&amp;B231))</x:f>
      </x:c>
      <x:c r="F231" s="9" t="n">
        <x:f>IF(AND(A231='Disponibilidade'!$B$7,ISNUMBER(B231),B231&gt;='Disponibilidade'!$B$8,B231&lt;'Disponibilidade'!$B$9),E231,0)</x:f>
        <x:v>0</x:v>
      </x:c>
    </x:row>
    <x:row r="232" ht="23" customHeight="1">
      <x:c r="A232" s="9" t="str">
        <x:f>IF('Manutencao'!A19="","",'Manutencao'!B19)</x:f>
      </x:c>
      <x:c r="B232" s="12" t="str">
        <x:f>IF('Manutencao'!A19="","",IF('Manutencao'!H19&lt;&gt;"OK",0,IF('Manutencao'!E19="",2958465,'Manutencao'!E19)))</x:f>
      </x:c>
      <x:c r="C232" s="9" t="n">
        <x:f>IF('Manutencao'!A19="",0,IF('Manutencao'!H19&lt;&gt;"OK",0,-'Manutencao'!C19))</x:f>
        <x:v>0</x:v>
      </x:c>
      <x:c r="D232" s="9" t="str">
        <x:f>IF('Manutencao'!A19="","","Fim "&amp;'Manutencao'!A19)</x:f>
      </x:c>
      <x:c r="E232" s="9" t="str">
        <x:f>IF(A232="","",SUMIFS($C$7:$C$406,$A$7:$A$406,A232,$B$7:$B$406,"&lt;="&amp;B232))</x:f>
      </x:c>
      <x:c r="F232" s="9" t="n">
        <x:f>IF(AND(A232='Disponibilidade'!$B$7,ISNUMBER(B232),B232&gt;='Disponibilidade'!$B$8,B232&lt;'Disponibilidade'!$B$9),E232,0)</x:f>
        <x:v>0</x:v>
      </x:c>
    </x:row>
    <x:row r="233" ht="23" customHeight="1">
      <x:c r="A233" s="9" t="str">
        <x:f>IF('Manutencao'!A20="","",'Manutencao'!B20)</x:f>
      </x:c>
      <x:c r="B233" s="12" t="str">
        <x:f>IF('Manutencao'!A20="","",IF('Manutencao'!H20&lt;&gt;"OK",0,'Manutencao'!D20))</x:f>
      </x:c>
      <x:c r="C233" s="9" t="n">
        <x:f>IF('Manutencao'!A20="",0,IF('Manutencao'!H20&lt;&gt;"OK",0,'Manutencao'!C20))</x:f>
        <x:v>0</x:v>
      </x:c>
      <x:c r="D233" s="9" t="str">
        <x:f>IF('Manutencao'!A20="","","Início "&amp;'Manutencao'!A20)</x:f>
      </x:c>
      <x:c r="E233" s="9" t="str">
        <x:f>IF(A233="","",SUMIFS($C$7:$C$406,$A$7:$A$406,A233,$B$7:$B$406,"&lt;="&amp;B233))</x:f>
      </x:c>
      <x:c r="F233" s="9" t="n">
        <x:f>IF(AND(A233='Disponibilidade'!$B$7,ISNUMBER(B233),B233&gt;='Disponibilidade'!$B$8,B233&lt;'Disponibilidade'!$B$9),E233,0)</x:f>
        <x:v>0</x:v>
      </x:c>
    </x:row>
    <x:row r="234" ht="23" customHeight="1">
      <x:c r="A234" s="9" t="str">
        <x:f>IF('Manutencao'!A20="","",'Manutencao'!B20)</x:f>
      </x:c>
      <x:c r="B234" s="12" t="str">
        <x:f>IF('Manutencao'!A20="","",IF('Manutencao'!H20&lt;&gt;"OK",0,IF('Manutencao'!E20="",2958465,'Manutencao'!E20)))</x:f>
      </x:c>
      <x:c r="C234" s="9" t="n">
        <x:f>IF('Manutencao'!A20="",0,IF('Manutencao'!H20&lt;&gt;"OK",0,-'Manutencao'!C20))</x:f>
        <x:v>0</x:v>
      </x:c>
      <x:c r="D234" s="9" t="str">
        <x:f>IF('Manutencao'!A20="","","Fim "&amp;'Manutencao'!A20)</x:f>
      </x:c>
      <x:c r="E234" s="9" t="str">
        <x:f>IF(A234="","",SUMIFS($C$7:$C$406,$A$7:$A$406,A234,$B$7:$B$406,"&lt;="&amp;B234))</x:f>
      </x:c>
      <x:c r="F234" s="9" t="n">
        <x:f>IF(AND(A234='Disponibilidade'!$B$7,ISNUMBER(B234),B234&gt;='Disponibilidade'!$B$8,B234&lt;'Disponibilidade'!$B$9),E234,0)</x:f>
        <x:v>0</x:v>
      </x:c>
    </x:row>
    <x:row r="235" ht="23" customHeight="1">
      <x:c r="A235" s="9" t="str">
        <x:f>IF('Manutencao'!A21="","",'Manutencao'!B21)</x:f>
      </x:c>
      <x:c r="B235" s="12" t="str">
        <x:f>IF('Manutencao'!A21="","",IF('Manutencao'!H21&lt;&gt;"OK",0,'Manutencao'!D21))</x:f>
      </x:c>
      <x:c r="C235" s="9" t="n">
        <x:f>IF('Manutencao'!A21="",0,IF('Manutencao'!H21&lt;&gt;"OK",0,'Manutencao'!C21))</x:f>
        <x:v>0</x:v>
      </x:c>
      <x:c r="D235" s="9" t="str">
        <x:f>IF('Manutencao'!A21="","","Início "&amp;'Manutencao'!A21)</x:f>
      </x:c>
      <x:c r="E235" s="9" t="str">
        <x:f>IF(A235="","",SUMIFS($C$7:$C$406,$A$7:$A$406,A235,$B$7:$B$406,"&lt;="&amp;B235))</x:f>
      </x:c>
      <x:c r="F235" s="9" t="n">
        <x:f>IF(AND(A235='Disponibilidade'!$B$7,ISNUMBER(B235),B235&gt;='Disponibilidade'!$B$8,B235&lt;'Disponibilidade'!$B$9),E235,0)</x:f>
        <x:v>0</x:v>
      </x:c>
    </x:row>
    <x:row r="236" ht="23" customHeight="1">
      <x:c r="A236" s="9" t="str">
        <x:f>IF('Manutencao'!A21="","",'Manutencao'!B21)</x:f>
      </x:c>
      <x:c r="B236" s="12" t="str">
        <x:f>IF('Manutencao'!A21="","",IF('Manutencao'!H21&lt;&gt;"OK",0,IF('Manutencao'!E21="",2958465,'Manutencao'!E21)))</x:f>
      </x:c>
      <x:c r="C236" s="9" t="n">
        <x:f>IF('Manutencao'!A21="",0,IF('Manutencao'!H21&lt;&gt;"OK",0,-'Manutencao'!C21))</x:f>
        <x:v>0</x:v>
      </x:c>
      <x:c r="D236" s="9" t="str">
        <x:f>IF('Manutencao'!A21="","","Fim "&amp;'Manutencao'!A21)</x:f>
      </x:c>
      <x:c r="E236" s="9" t="str">
        <x:f>IF(A236="","",SUMIFS($C$7:$C$406,$A$7:$A$406,A236,$B$7:$B$406,"&lt;="&amp;B236))</x:f>
      </x:c>
      <x:c r="F236" s="9" t="n">
        <x:f>IF(AND(A236='Disponibilidade'!$B$7,ISNUMBER(B236),B236&gt;='Disponibilidade'!$B$8,B236&lt;'Disponibilidade'!$B$9),E236,0)</x:f>
        <x:v>0</x:v>
      </x:c>
    </x:row>
    <x:row r="237" ht="23" customHeight="1">
      <x:c r="A237" s="9" t="str">
        <x:f>IF('Manutencao'!A22="","",'Manutencao'!B22)</x:f>
      </x:c>
      <x:c r="B237" s="12" t="str">
        <x:f>IF('Manutencao'!A22="","",IF('Manutencao'!H22&lt;&gt;"OK",0,'Manutencao'!D22))</x:f>
      </x:c>
      <x:c r="C237" s="9" t="n">
        <x:f>IF('Manutencao'!A22="",0,IF('Manutencao'!H22&lt;&gt;"OK",0,'Manutencao'!C22))</x:f>
        <x:v>0</x:v>
      </x:c>
      <x:c r="D237" s="9" t="str">
        <x:f>IF('Manutencao'!A22="","","Início "&amp;'Manutencao'!A22)</x:f>
      </x:c>
      <x:c r="E237" s="9" t="str">
        <x:f>IF(A237="","",SUMIFS($C$7:$C$406,$A$7:$A$406,A237,$B$7:$B$406,"&lt;="&amp;B237))</x:f>
      </x:c>
      <x:c r="F237" s="9" t="n">
        <x:f>IF(AND(A237='Disponibilidade'!$B$7,ISNUMBER(B237),B237&gt;='Disponibilidade'!$B$8,B237&lt;'Disponibilidade'!$B$9),E237,0)</x:f>
        <x:v>0</x:v>
      </x:c>
    </x:row>
    <x:row r="238" ht="23" customHeight="1">
      <x:c r="A238" s="9" t="str">
        <x:f>IF('Manutencao'!A22="","",'Manutencao'!B22)</x:f>
      </x:c>
      <x:c r="B238" s="12" t="str">
        <x:f>IF('Manutencao'!A22="","",IF('Manutencao'!H22&lt;&gt;"OK",0,IF('Manutencao'!E22="",2958465,'Manutencao'!E22)))</x:f>
      </x:c>
      <x:c r="C238" s="9" t="n">
        <x:f>IF('Manutencao'!A22="",0,IF('Manutencao'!H22&lt;&gt;"OK",0,-'Manutencao'!C22))</x:f>
        <x:v>0</x:v>
      </x:c>
      <x:c r="D238" s="9" t="str">
        <x:f>IF('Manutencao'!A22="","","Fim "&amp;'Manutencao'!A22)</x:f>
      </x:c>
      <x:c r="E238" s="9" t="str">
        <x:f>IF(A238="","",SUMIFS($C$7:$C$406,$A$7:$A$406,A238,$B$7:$B$406,"&lt;="&amp;B238))</x:f>
      </x:c>
      <x:c r="F238" s="9" t="n">
        <x:f>IF(AND(A238='Disponibilidade'!$B$7,ISNUMBER(B238),B238&gt;='Disponibilidade'!$B$8,B238&lt;'Disponibilidade'!$B$9),E238,0)</x:f>
        <x:v>0</x:v>
      </x:c>
    </x:row>
    <x:row r="239" ht="23" customHeight="1">
      <x:c r="A239" s="9" t="str">
        <x:f>IF('Manutencao'!A23="","",'Manutencao'!B23)</x:f>
      </x:c>
      <x:c r="B239" s="12" t="str">
        <x:f>IF('Manutencao'!A23="","",IF('Manutencao'!H23&lt;&gt;"OK",0,'Manutencao'!D23))</x:f>
      </x:c>
      <x:c r="C239" s="9" t="n">
        <x:f>IF('Manutencao'!A23="",0,IF('Manutencao'!H23&lt;&gt;"OK",0,'Manutencao'!C23))</x:f>
        <x:v>0</x:v>
      </x:c>
      <x:c r="D239" s="9" t="str">
        <x:f>IF('Manutencao'!A23="","","Início "&amp;'Manutencao'!A23)</x:f>
      </x:c>
      <x:c r="E239" s="9" t="str">
        <x:f>IF(A239="","",SUMIFS($C$7:$C$406,$A$7:$A$406,A239,$B$7:$B$406,"&lt;="&amp;B239))</x:f>
      </x:c>
      <x:c r="F239" s="9" t="n">
        <x:f>IF(AND(A239='Disponibilidade'!$B$7,ISNUMBER(B239),B239&gt;='Disponibilidade'!$B$8,B239&lt;'Disponibilidade'!$B$9),E239,0)</x:f>
        <x:v>0</x:v>
      </x:c>
    </x:row>
    <x:row r="240" ht="23" customHeight="1">
      <x:c r="A240" s="9" t="str">
        <x:f>IF('Manutencao'!A23="","",'Manutencao'!B23)</x:f>
      </x:c>
      <x:c r="B240" s="12" t="str">
        <x:f>IF('Manutencao'!A23="","",IF('Manutencao'!H23&lt;&gt;"OK",0,IF('Manutencao'!E23="",2958465,'Manutencao'!E23)))</x:f>
      </x:c>
      <x:c r="C240" s="9" t="n">
        <x:f>IF('Manutencao'!A23="",0,IF('Manutencao'!H23&lt;&gt;"OK",0,-'Manutencao'!C23))</x:f>
        <x:v>0</x:v>
      </x:c>
      <x:c r="D240" s="9" t="str">
        <x:f>IF('Manutencao'!A23="","","Fim "&amp;'Manutencao'!A23)</x:f>
      </x:c>
      <x:c r="E240" s="9" t="str">
        <x:f>IF(A240="","",SUMIFS($C$7:$C$406,$A$7:$A$406,A240,$B$7:$B$406,"&lt;="&amp;B240))</x:f>
      </x:c>
      <x:c r="F240" s="9" t="n">
        <x:f>IF(AND(A240='Disponibilidade'!$B$7,ISNUMBER(B240),B240&gt;='Disponibilidade'!$B$8,B240&lt;'Disponibilidade'!$B$9),E240,0)</x:f>
        <x:v>0</x:v>
      </x:c>
    </x:row>
    <x:row r="241" ht="23" customHeight="1">
      <x:c r="A241" s="9" t="str">
        <x:f>IF('Manutencao'!A24="","",'Manutencao'!B24)</x:f>
      </x:c>
      <x:c r="B241" s="12" t="str">
        <x:f>IF('Manutencao'!A24="","",IF('Manutencao'!H24&lt;&gt;"OK",0,'Manutencao'!D24))</x:f>
      </x:c>
      <x:c r="C241" s="9" t="n">
        <x:f>IF('Manutencao'!A24="",0,IF('Manutencao'!H24&lt;&gt;"OK",0,'Manutencao'!C24))</x:f>
        <x:v>0</x:v>
      </x:c>
      <x:c r="D241" s="9" t="str">
        <x:f>IF('Manutencao'!A24="","","Início "&amp;'Manutencao'!A24)</x:f>
      </x:c>
      <x:c r="E241" s="9" t="str">
        <x:f>IF(A241="","",SUMIFS($C$7:$C$406,$A$7:$A$406,A241,$B$7:$B$406,"&lt;="&amp;B241))</x:f>
      </x:c>
      <x:c r="F241" s="9" t="n">
        <x:f>IF(AND(A241='Disponibilidade'!$B$7,ISNUMBER(B241),B241&gt;='Disponibilidade'!$B$8,B241&lt;'Disponibilidade'!$B$9),E241,0)</x:f>
        <x:v>0</x:v>
      </x:c>
    </x:row>
    <x:row r="242" ht="23" customHeight="1">
      <x:c r="A242" s="9" t="str">
        <x:f>IF('Manutencao'!A24="","",'Manutencao'!B24)</x:f>
      </x:c>
      <x:c r="B242" s="12" t="str">
        <x:f>IF('Manutencao'!A24="","",IF('Manutencao'!H24&lt;&gt;"OK",0,IF('Manutencao'!E24="",2958465,'Manutencao'!E24)))</x:f>
      </x:c>
      <x:c r="C242" s="9" t="n">
        <x:f>IF('Manutencao'!A24="",0,IF('Manutencao'!H24&lt;&gt;"OK",0,-'Manutencao'!C24))</x:f>
        <x:v>0</x:v>
      </x:c>
      <x:c r="D242" s="9" t="str">
        <x:f>IF('Manutencao'!A24="","","Fim "&amp;'Manutencao'!A24)</x:f>
      </x:c>
      <x:c r="E242" s="9" t="str">
        <x:f>IF(A242="","",SUMIFS($C$7:$C$406,$A$7:$A$406,A242,$B$7:$B$406,"&lt;="&amp;B242))</x:f>
      </x:c>
      <x:c r="F242" s="9" t="n">
        <x:f>IF(AND(A242='Disponibilidade'!$B$7,ISNUMBER(B242),B242&gt;='Disponibilidade'!$B$8,B242&lt;'Disponibilidade'!$B$9),E242,0)</x:f>
        <x:v>0</x:v>
      </x:c>
    </x:row>
    <x:row r="243" ht="23" customHeight="1">
      <x:c r="A243" s="9" t="str">
        <x:f>IF('Manutencao'!A25="","",'Manutencao'!B25)</x:f>
      </x:c>
      <x:c r="B243" s="12" t="str">
        <x:f>IF('Manutencao'!A25="","",IF('Manutencao'!H25&lt;&gt;"OK",0,'Manutencao'!D25))</x:f>
      </x:c>
      <x:c r="C243" s="9" t="n">
        <x:f>IF('Manutencao'!A25="",0,IF('Manutencao'!H25&lt;&gt;"OK",0,'Manutencao'!C25))</x:f>
        <x:v>0</x:v>
      </x:c>
      <x:c r="D243" s="9" t="str">
        <x:f>IF('Manutencao'!A25="","","Início "&amp;'Manutencao'!A25)</x:f>
      </x:c>
      <x:c r="E243" s="9" t="str">
        <x:f>IF(A243="","",SUMIFS($C$7:$C$406,$A$7:$A$406,A243,$B$7:$B$406,"&lt;="&amp;B243))</x:f>
      </x:c>
      <x:c r="F243" s="9" t="n">
        <x:f>IF(AND(A243='Disponibilidade'!$B$7,ISNUMBER(B243),B243&gt;='Disponibilidade'!$B$8,B243&lt;'Disponibilidade'!$B$9),E243,0)</x:f>
        <x:v>0</x:v>
      </x:c>
    </x:row>
    <x:row r="244" ht="23" customHeight="1">
      <x:c r="A244" s="9" t="str">
        <x:f>IF('Manutencao'!A25="","",'Manutencao'!B25)</x:f>
      </x:c>
      <x:c r="B244" s="12" t="str">
        <x:f>IF('Manutencao'!A25="","",IF('Manutencao'!H25&lt;&gt;"OK",0,IF('Manutencao'!E25="",2958465,'Manutencao'!E25)))</x:f>
      </x:c>
      <x:c r="C244" s="9" t="n">
        <x:f>IF('Manutencao'!A25="",0,IF('Manutencao'!H25&lt;&gt;"OK",0,-'Manutencao'!C25))</x:f>
        <x:v>0</x:v>
      </x:c>
      <x:c r="D244" s="9" t="str">
        <x:f>IF('Manutencao'!A25="","","Fim "&amp;'Manutencao'!A25)</x:f>
      </x:c>
      <x:c r="E244" s="9" t="str">
        <x:f>IF(A244="","",SUMIFS($C$7:$C$406,$A$7:$A$406,A244,$B$7:$B$406,"&lt;="&amp;B244))</x:f>
      </x:c>
      <x:c r="F244" s="9" t="n">
        <x:f>IF(AND(A244='Disponibilidade'!$B$7,ISNUMBER(B244),B244&gt;='Disponibilidade'!$B$8,B244&lt;'Disponibilidade'!$B$9),E244,0)</x:f>
        <x:v>0</x:v>
      </x:c>
    </x:row>
    <x:row r="245" ht="23" customHeight="1">
      <x:c r="A245" s="9" t="str">
        <x:f>IF('Manutencao'!A26="","",'Manutencao'!B26)</x:f>
      </x:c>
      <x:c r="B245" s="12" t="str">
        <x:f>IF('Manutencao'!A26="","",IF('Manutencao'!H26&lt;&gt;"OK",0,'Manutencao'!D26))</x:f>
      </x:c>
      <x:c r="C245" s="9" t="n">
        <x:f>IF('Manutencao'!A26="",0,IF('Manutencao'!H26&lt;&gt;"OK",0,'Manutencao'!C26))</x:f>
        <x:v>0</x:v>
      </x:c>
      <x:c r="D245" s="9" t="str">
        <x:f>IF('Manutencao'!A26="","","Início "&amp;'Manutencao'!A26)</x:f>
      </x:c>
      <x:c r="E245" s="9" t="str">
        <x:f>IF(A245="","",SUMIFS($C$7:$C$406,$A$7:$A$406,A245,$B$7:$B$406,"&lt;="&amp;B245))</x:f>
      </x:c>
      <x:c r="F245" s="9" t="n">
        <x:f>IF(AND(A245='Disponibilidade'!$B$7,ISNUMBER(B245),B245&gt;='Disponibilidade'!$B$8,B245&lt;'Disponibilidade'!$B$9),E245,0)</x:f>
        <x:v>0</x:v>
      </x:c>
    </x:row>
    <x:row r="246" ht="23" customHeight="1">
      <x:c r="A246" s="9" t="str">
        <x:f>IF('Manutencao'!A26="","",'Manutencao'!B26)</x:f>
      </x:c>
      <x:c r="B246" s="12" t="str">
        <x:f>IF('Manutencao'!A26="","",IF('Manutencao'!H26&lt;&gt;"OK",0,IF('Manutencao'!E26="",2958465,'Manutencao'!E26)))</x:f>
      </x:c>
      <x:c r="C246" s="9" t="n">
        <x:f>IF('Manutencao'!A26="",0,IF('Manutencao'!H26&lt;&gt;"OK",0,-'Manutencao'!C26))</x:f>
        <x:v>0</x:v>
      </x:c>
      <x:c r="D246" s="9" t="str">
        <x:f>IF('Manutencao'!A26="","","Fim "&amp;'Manutencao'!A26)</x:f>
      </x:c>
      <x:c r="E246" s="9" t="str">
        <x:f>IF(A246="","",SUMIFS($C$7:$C$406,$A$7:$A$406,A246,$B$7:$B$406,"&lt;="&amp;B246))</x:f>
      </x:c>
      <x:c r="F246" s="9" t="n">
        <x:f>IF(AND(A246='Disponibilidade'!$B$7,ISNUMBER(B246),B246&gt;='Disponibilidade'!$B$8,B246&lt;'Disponibilidade'!$B$9),E246,0)</x:f>
        <x:v>0</x:v>
      </x:c>
    </x:row>
    <x:row r="247" ht="23" customHeight="1">
      <x:c r="A247" s="9" t="str">
        <x:f>IF('Manutencao'!A27="","",'Manutencao'!B27)</x:f>
      </x:c>
      <x:c r="B247" s="12" t="str">
        <x:f>IF('Manutencao'!A27="","",IF('Manutencao'!H27&lt;&gt;"OK",0,'Manutencao'!D27))</x:f>
      </x:c>
      <x:c r="C247" s="9" t="n">
        <x:f>IF('Manutencao'!A27="",0,IF('Manutencao'!H27&lt;&gt;"OK",0,'Manutencao'!C27))</x:f>
        <x:v>0</x:v>
      </x:c>
      <x:c r="D247" s="9" t="str">
        <x:f>IF('Manutencao'!A27="","","Início "&amp;'Manutencao'!A27)</x:f>
      </x:c>
      <x:c r="E247" s="9" t="str">
        <x:f>IF(A247="","",SUMIFS($C$7:$C$406,$A$7:$A$406,A247,$B$7:$B$406,"&lt;="&amp;B247))</x:f>
      </x:c>
      <x:c r="F247" s="9" t="n">
        <x:f>IF(AND(A247='Disponibilidade'!$B$7,ISNUMBER(B247),B247&gt;='Disponibilidade'!$B$8,B247&lt;'Disponibilidade'!$B$9),E247,0)</x:f>
        <x:v>0</x:v>
      </x:c>
    </x:row>
    <x:row r="248" ht="23" customHeight="1">
      <x:c r="A248" s="9" t="str">
        <x:f>IF('Manutencao'!A27="","",'Manutencao'!B27)</x:f>
      </x:c>
      <x:c r="B248" s="12" t="str">
        <x:f>IF('Manutencao'!A27="","",IF('Manutencao'!H27&lt;&gt;"OK",0,IF('Manutencao'!E27="",2958465,'Manutencao'!E27)))</x:f>
      </x:c>
      <x:c r="C248" s="9" t="n">
        <x:f>IF('Manutencao'!A27="",0,IF('Manutencao'!H27&lt;&gt;"OK",0,-'Manutencao'!C27))</x:f>
        <x:v>0</x:v>
      </x:c>
      <x:c r="D248" s="9" t="str">
        <x:f>IF('Manutencao'!A27="","","Fim "&amp;'Manutencao'!A27)</x:f>
      </x:c>
      <x:c r="E248" s="9" t="str">
        <x:f>IF(A248="","",SUMIFS($C$7:$C$406,$A$7:$A$406,A248,$B$7:$B$406,"&lt;="&amp;B248))</x:f>
      </x:c>
      <x:c r="F248" s="9" t="n">
        <x:f>IF(AND(A248='Disponibilidade'!$B$7,ISNUMBER(B248),B248&gt;='Disponibilidade'!$B$8,B248&lt;'Disponibilidade'!$B$9),E248,0)</x:f>
        <x:v>0</x:v>
      </x:c>
    </x:row>
    <x:row r="249" ht="23" customHeight="1">
      <x:c r="A249" s="9" t="str">
        <x:f>IF('Manutencao'!A28="","",'Manutencao'!B28)</x:f>
      </x:c>
      <x:c r="B249" s="12" t="str">
        <x:f>IF('Manutencao'!A28="","",IF('Manutencao'!H28&lt;&gt;"OK",0,'Manutencao'!D28))</x:f>
      </x:c>
      <x:c r="C249" s="9" t="n">
        <x:f>IF('Manutencao'!A28="",0,IF('Manutencao'!H28&lt;&gt;"OK",0,'Manutencao'!C28))</x:f>
        <x:v>0</x:v>
      </x:c>
      <x:c r="D249" s="9" t="str">
        <x:f>IF('Manutencao'!A28="","","Início "&amp;'Manutencao'!A28)</x:f>
      </x:c>
      <x:c r="E249" s="9" t="str">
        <x:f>IF(A249="","",SUMIFS($C$7:$C$406,$A$7:$A$406,A249,$B$7:$B$406,"&lt;="&amp;B249))</x:f>
      </x:c>
      <x:c r="F249" s="9" t="n">
        <x:f>IF(AND(A249='Disponibilidade'!$B$7,ISNUMBER(B249),B249&gt;='Disponibilidade'!$B$8,B249&lt;'Disponibilidade'!$B$9),E249,0)</x:f>
        <x:v>0</x:v>
      </x:c>
    </x:row>
    <x:row r="250" ht="23" customHeight="1">
      <x:c r="A250" s="9" t="str">
        <x:f>IF('Manutencao'!A28="","",'Manutencao'!B28)</x:f>
      </x:c>
      <x:c r="B250" s="12" t="str">
        <x:f>IF('Manutencao'!A28="","",IF('Manutencao'!H28&lt;&gt;"OK",0,IF('Manutencao'!E28="",2958465,'Manutencao'!E28)))</x:f>
      </x:c>
      <x:c r="C250" s="9" t="n">
        <x:f>IF('Manutencao'!A28="",0,IF('Manutencao'!H28&lt;&gt;"OK",0,-'Manutencao'!C28))</x:f>
        <x:v>0</x:v>
      </x:c>
      <x:c r="D250" s="9" t="str">
        <x:f>IF('Manutencao'!A28="","","Fim "&amp;'Manutencao'!A28)</x:f>
      </x:c>
      <x:c r="E250" s="9" t="str">
        <x:f>IF(A250="","",SUMIFS($C$7:$C$406,$A$7:$A$406,A250,$B$7:$B$406,"&lt;="&amp;B250))</x:f>
      </x:c>
      <x:c r="F250" s="9" t="n">
        <x:f>IF(AND(A250='Disponibilidade'!$B$7,ISNUMBER(B250),B250&gt;='Disponibilidade'!$B$8,B250&lt;'Disponibilidade'!$B$9),E250,0)</x:f>
        <x:v>0</x:v>
      </x:c>
    </x:row>
    <x:row r="251" ht="23" customHeight="1">
      <x:c r="A251" s="9" t="str">
        <x:f>IF('Manutencao'!A29="","",'Manutencao'!B29)</x:f>
      </x:c>
      <x:c r="B251" s="12" t="str">
        <x:f>IF('Manutencao'!A29="","",IF('Manutencao'!H29&lt;&gt;"OK",0,'Manutencao'!D29))</x:f>
      </x:c>
      <x:c r="C251" s="9" t="n">
        <x:f>IF('Manutencao'!A29="",0,IF('Manutencao'!H29&lt;&gt;"OK",0,'Manutencao'!C29))</x:f>
        <x:v>0</x:v>
      </x:c>
      <x:c r="D251" s="9" t="str">
        <x:f>IF('Manutencao'!A29="","","Início "&amp;'Manutencao'!A29)</x:f>
      </x:c>
      <x:c r="E251" s="9" t="str">
        <x:f>IF(A251="","",SUMIFS($C$7:$C$406,$A$7:$A$406,A251,$B$7:$B$406,"&lt;="&amp;B251))</x:f>
      </x:c>
      <x:c r="F251" s="9" t="n">
        <x:f>IF(AND(A251='Disponibilidade'!$B$7,ISNUMBER(B251),B251&gt;='Disponibilidade'!$B$8,B251&lt;'Disponibilidade'!$B$9),E251,0)</x:f>
        <x:v>0</x:v>
      </x:c>
    </x:row>
    <x:row r="252" ht="23" customHeight="1">
      <x:c r="A252" s="9" t="str">
        <x:f>IF('Manutencao'!A29="","",'Manutencao'!B29)</x:f>
      </x:c>
      <x:c r="B252" s="12" t="str">
        <x:f>IF('Manutencao'!A29="","",IF('Manutencao'!H29&lt;&gt;"OK",0,IF('Manutencao'!E29="",2958465,'Manutencao'!E29)))</x:f>
      </x:c>
      <x:c r="C252" s="9" t="n">
        <x:f>IF('Manutencao'!A29="",0,IF('Manutencao'!H29&lt;&gt;"OK",0,-'Manutencao'!C29))</x:f>
        <x:v>0</x:v>
      </x:c>
      <x:c r="D252" s="9" t="str">
        <x:f>IF('Manutencao'!A29="","","Fim "&amp;'Manutencao'!A29)</x:f>
      </x:c>
      <x:c r="E252" s="9" t="str">
        <x:f>IF(A252="","",SUMIFS($C$7:$C$406,$A$7:$A$406,A252,$B$7:$B$406,"&lt;="&amp;B252))</x:f>
      </x:c>
      <x:c r="F252" s="9" t="n">
        <x:f>IF(AND(A252='Disponibilidade'!$B$7,ISNUMBER(B252),B252&gt;='Disponibilidade'!$B$8,B252&lt;'Disponibilidade'!$B$9),E252,0)</x:f>
        <x:v>0</x:v>
      </x:c>
    </x:row>
    <x:row r="253" ht="23" customHeight="1">
      <x:c r="A253" s="9" t="str">
        <x:f>IF('Manutencao'!A30="","",'Manutencao'!B30)</x:f>
      </x:c>
      <x:c r="B253" s="12" t="str">
        <x:f>IF('Manutencao'!A30="","",IF('Manutencao'!H30&lt;&gt;"OK",0,'Manutencao'!D30))</x:f>
      </x:c>
      <x:c r="C253" s="9" t="n">
        <x:f>IF('Manutencao'!A30="",0,IF('Manutencao'!H30&lt;&gt;"OK",0,'Manutencao'!C30))</x:f>
        <x:v>0</x:v>
      </x:c>
      <x:c r="D253" s="9" t="str">
        <x:f>IF('Manutencao'!A30="","","Início "&amp;'Manutencao'!A30)</x:f>
      </x:c>
      <x:c r="E253" s="9" t="str">
        <x:f>IF(A253="","",SUMIFS($C$7:$C$406,$A$7:$A$406,A253,$B$7:$B$406,"&lt;="&amp;B253))</x:f>
      </x:c>
      <x:c r="F253" s="9" t="n">
        <x:f>IF(AND(A253='Disponibilidade'!$B$7,ISNUMBER(B253),B253&gt;='Disponibilidade'!$B$8,B253&lt;'Disponibilidade'!$B$9),E253,0)</x:f>
        <x:v>0</x:v>
      </x:c>
    </x:row>
    <x:row r="254" ht="23" customHeight="1">
      <x:c r="A254" s="9" t="str">
        <x:f>IF('Manutencao'!A30="","",'Manutencao'!B30)</x:f>
      </x:c>
      <x:c r="B254" s="12" t="str">
        <x:f>IF('Manutencao'!A30="","",IF('Manutencao'!H30&lt;&gt;"OK",0,IF('Manutencao'!E30="",2958465,'Manutencao'!E30)))</x:f>
      </x:c>
      <x:c r="C254" s="9" t="n">
        <x:f>IF('Manutencao'!A30="",0,IF('Manutencao'!H30&lt;&gt;"OK",0,-'Manutencao'!C30))</x:f>
        <x:v>0</x:v>
      </x:c>
      <x:c r="D254" s="9" t="str">
        <x:f>IF('Manutencao'!A30="","","Fim "&amp;'Manutencao'!A30)</x:f>
      </x:c>
      <x:c r="E254" s="9" t="str">
        <x:f>IF(A254="","",SUMIFS($C$7:$C$406,$A$7:$A$406,A254,$B$7:$B$406,"&lt;="&amp;B254))</x:f>
      </x:c>
      <x:c r="F254" s="9" t="n">
        <x:f>IF(AND(A254='Disponibilidade'!$B$7,ISNUMBER(B254),B254&gt;='Disponibilidade'!$B$8,B254&lt;'Disponibilidade'!$B$9),E254,0)</x:f>
        <x:v>0</x:v>
      </x:c>
    </x:row>
    <x:row r="255" ht="23" customHeight="1">
      <x:c r="A255" s="9" t="str">
        <x:f>IF('Manutencao'!A31="","",'Manutencao'!B31)</x:f>
      </x:c>
      <x:c r="B255" s="12" t="str">
        <x:f>IF('Manutencao'!A31="","",IF('Manutencao'!H31&lt;&gt;"OK",0,'Manutencao'!D31))</x:f>
      </x:c>
      <x:c r="C255" s="9" t="n">
        <x:f>IF('Manutencao'!A31="",0,IF('Manutencao'!H31&lt;&gt;"OK",0,'Manutencao'!C31))</x:f>
        <x:v>0</x:v>
      </x:c>
      <x:c r="D255" s="9" t="str">
        <x:f>IF('Manutencao'!A31="","","Início "&amp;'Manutencao'!A31)</x:f>
      </x:c>
      <x:c r="E255" s="9" t="str">
        <x:f>IF(A255="","",SUMIFS($C$7:$C$406,$A$7:$A$406,A255,$B$7:$B$406,"&lt;="&amp;B255))</x:f>
      </x:c>
      <x:c r="F255" s="9" t="n">
        <x:f>IF(AND(A255='Disponibilidade'!$B$7,ISNUMBER(B255),B255&gt;='Disponibilidade'!$B$8,B255&lt;'Disponibilidade'!$B$9),E255,0)</x:f>
        <x:v>0</x:v>
      </x:c>
    </x:row>
    <x:row r="256" ht="23" customHeight="1">
      <x:c r="A256" s="9" t="str">
        <x:f>IF('Manutencao'!A31="","",'Manutencao'!B31)</x:f>
      </x:c>
      <x:c r="B256" s="12" t="str">
        <x:f>IF('Manutencao'!A31="","",IF('Manutencao'!H31&lt;&gt;"OK",0,IF('Manutencao'!E31="",2958465,'Manutencao'!E31)))</x:f>
      </x:c>
      <x:c r="C256" s="9" t="n">
        <x:f>IF('Manutencao'!A31="",0,IF('Manutencao'!H31&lt;&gt;"OK",0,-'Manutencao'!C31))</x:f>
        <x:v>0</x:v>
      </x:c>
      <x:c r="D256" s="9" t="str">
        <x:f>IF('Manutencao'!A31="","","Fim "&amp;'Manutencao'!A31)</x:f>
      </x:c>
      <x:c r="E256" s="9" t="str">
        <x:f>IF(A256="","",SUMIFS($C$7:$C$406,$A$7:$A$406,A256,$B$7:$B$406,"&lt;="&amp;B256))</x:f>
      </x:c>
      <x:c r="F256" s="9" t="n">
        <x:f>IF(AND(A256='Disponibilidade'!$B$7,ISNUMBER(B256),B256&gt;='Disponibilidade'!$B$8,B256&lt;'Disponibilidade'!$B$9),E256,0)</x:f>
        <x:v>0</x:v>
      </x:c>
    </x:row>
    <x:row r="257" ht="23" customHeight="1">
      <x:c r="A257" s="9" t="str">
        <x:f>IF('Manutencao'!A32="","",'Manutencao'!B32)</x:f>
      </x:c>
      <x:c r="B257" s="12" t="str">
        <x:f>IF('Manutencao'!A32="","",IF('Manutencao'!H32&lt;&gt;"OK",0,'Manutencao'!D32))</x:f>
      </x:c>
      <x:c r="C257" s="9" t="n">
        <x:f>IF('Manutencao'!A32="",0,IF('Manutencao'!H32&lt;&gt;"OK",0,'Manutencao'!C32))</x:f>
        <x:v>0</x:v>
      </x:c>
      <x:c r="D257" s="9" t="str">
        <x:f>IF('Manutencao'!A32="","","Início "&amp;'Manutencao'!A32)</x:f>
      </x:c>
      <x:c r="E257" s="9" t="str">
        <x:f>IF(A257="","",SUMIFS($C$7:$C$406,$A$7:$A$406,A257,$B$7:$B$406,"&lt;="&amp;B257))</x:f>
      </x:c>
      <x:c r="F257" s="9" t="n">
        <x:f>IF(AND(A257='Disponibilidade'!$B$7,ISNUMBER(B257),B257&gt;='Disponibilidade'!$B$8,B257&lt;'Disponibilidade'!$B$9),E257,0)</x:f>
        <x:v>0</x:v>
      </x:c>
    </x:row>
    <x:row r="258" ht="23" customHeight="1">
      <x:c r="A258" s="9" t="str">
        <x:f>IF('Manutencao'!A32="","",'Manutencao'!B32)</x:f>
      </x:c>
      <x:c r="B258" s="12" t="str">
        <x:f>IF('Manutencao'!A32="","",IF('Manutencao'!H32&lt;&gt;"OK",0,IF('Manutencao'!E32="",2958465,'Manutencao'!E32)))</x:f>
      </x:c>
      <x:c r="C258" s="9" t="n">
        <x:f>IF('Manutencao'!A32="",0,IF('Manutencao'!H32&lt;&gt;"OK",0,-'Manutencao'!C32))</x:f>
        <x:v>0</x:v>
      </x:c>
      <x:c r="D258" s="9" t="str">
        <x:f>IF('Manutencao'!A32="","","Fim "&amp;'Manutencao'!A32)</x:f>
      </x:c>
      <x:c r="E258" s="9" t="str">
        <x:f>IF(A258="","",SUMIFS($C$7:$C$406,$A$7:$A$406,A258,$B$7:$B$406,"&lt;="&amp;B258))</x:f>
      </x:c>
      <x:c r="F258" s="9" t="n">
        <x:f>IF(AND(A258='Disponibilidade'!$B$7,ISNUMBER(B258),B258&gt;='Disponibilidade'!$B$8,B258&lt;'Disponibilidade'!$B$9),E258,0)</x:f>
        <x:v>0</x:v>
      </x:c>
    </x:row>
    <x:row r="259" ht="23" customHeight="1">
      <x:c r="A259" s="9" t="str">
        <x:f>IF('Manutencao'!A33="","",'Manutencao'!B33)</x:f>
      </x:c>
      <x:c r="B259" s="12" t="str">
        <x:f>IF('Manutencao'!A33="","",IF('Manutencao'!H33&lt;&gt;"OK",0,'Manutencao'!D33))</x:f>
      </x:c>
      <x:c r="C259" s="9" t="n">
        <x:f>IF('Manutencao'!A33="",0,IF('Manutencao'!H33&lt;&gt;"OK",0,'Manutencao'!C33))</x:f>
        <x:v>0</x:v>
      </x:c>
      <x:c r="D259" s="9" t="str">
        <x:f>IF('Manutencao'!A33="","","Início "&amp;'Manutencao'!A33)</x:f>
      </x:c>
      <x:c r="E259" s="9" t="str">
        <x:f>IF(A259="","",SUMIFS($C$7:$C$406,$A$7:$A$406,A259,$B$7:$B$406,"&lt;="&amp;B259))</x:f>
      </x:c>
      <x:c r="F259" s="9" t="n">
        <x:f>IF(AND(A259='Disponibilidade'!$B$7,ISNUMBER(B259),B259&gt;='Disponibilidade'!$B$8,B259&lt;'Disponibilidade'!$B$9),E259,0)</x:f>
        <x:v>0</x:v>
      </x:c>
    </x:row>
    <x:row r="260" ht="23" customHeight="1">
      <x:c r="A260" s="9" t="str">
        <x:f>IF('Manutencao'!A33="","",'Manutencao'!B33)</x:f>
      </x:c>
      <x:c r="B260" s="12" t="str">
        <x:f>IF('Manutencao'!A33="","",IF('Manutencao'!H33&lt;&gt;"OK",0,IF('Manutencao'!E33="",2958465,'Manutencao'!E33)))</x:f>
      </x:c>
      <x:c r="C260" s="9" t="n">
        <x:f>IF('Manutencao'!A33="",0,IF('Manutencao'!H33&lt;&gt;"OK",0,-'Manutencao'!C33))</x:f>
        <x:v>0</x:v>
      </x:c>
      <x:c r="D260" s="9" t="str">
        <x:f>IF('Manutencao'!A33="","","Fim "&amp;'Manutencao'!A33)</x:f>
      </x:c>
      <x:c r="E260" s="9" t="str">
        <x:f>IF(A260="","",SUMIFS($C$7:$C$406,$A$7:$A$406,A260,$B$7:$B$406,"&lt;="&amp;B260))</x:f>
      </x:c>
      <x:c r="F260" s="9" t="n">
        <x:f>IF(AND(A260='Disponibilidade'!$B$7,ISNUMBER(B260),B260&gt;='Disponibilidade'!$B$8,B260&lt;'Disponibilidade'!$B$9),E260,0)</x:f>
        <x:v>0</x:v>
      </x:c>
    </x:row>
    <x:row r="261" ht="23" customHeight="1">
      <x:c r="A261" s="9" t="str">
        <x:f>IF('Manutencao'!A34="","",'Manutencao'!B34)</x:f>
      </x:c>
      <x:c r="B261" s="12" t="str">
        <x:f>IF('Manutencao'!A34="","",IF('Manutencao'!H34&lt;&gt;"OK",0,'Manutencao'!D34))</x:f>
      </x:c>
      <x:c r="C261" s="9" t="n">
        <x:f>IF('Manutencao'!A34="",0,IF('Manutencao'!H34&lt;&gt;"OK",0,'Manutencao'!C34))</x:f>
        <x:v>0</x:v>
      </x:c>
      <x:c r="D261" s="9" t="str">
        <x:f>IF('Manutencao'!A34="","","Início "&amp;'Manutencao'!A34)</x:f>
      </x:c>
      <x:c r="E261" s="9" t="str">
        <x:f>IF(A261="","",SUMIFS($C$7:$C$406,$A$7:$A$406,A261,$B$7:$B$406,"&lt;="&amp;B261))</x:f>
      </x:c>
      <x:c r="F261" s="9" t="n">
        <x:f>IF(AND(A261='Disponibilidade'!$B$7,ISNUMBER(B261),B261&gt;='Disponibilidade'!$B$8,B261&lt;'Disponibilidade'!$B$9),E261,0)</x:f>
        <x:v>0</x:v>
      </x:c>
    </x:row>
    <x:row r="262" ht="23" customHeight="1">
      <x:c r="A262" s="9" t="str">
        <x:f>IF('Manutencao'!A34="","",'Manutencao'!B34)</x:f>
      </x:c>
      <x:c r="B262" s="12" t="str">
        <x:f>IF('Manutencao'!A34="","",IF('Manutencao'!H34&lt;&gt;"OK",0,IF('Manutencao'!E34="",2958465,'Manutencao'!E34)))</x:f>
      </x:c>
      <x:c r="C262" s="9" t="n">
        <x:f>IF('Manutencao'!A34="",0,IF('Manutencao'!H34&lt;&gt;"OK",0,-'Manutencao'!C34))</x:f>
        <x:v>0</x:v>
      </x:c>
      <x:c r="D262" s="9" t="str">
        <x:f>IF('Manutencao'!A34="","","Fim "&amp;'Manutencao'!A34)</x:f>
      </x:c>
      <x:c r="E262" s="9" t="str">
        <x:f>IF(A262="","",SUMIFS($C$7:$C$406,$A$7:$A$406,A262,$B$7:$B$406,"&lt;="&amp;B262))</x:f>
      </x:c>
      <x:c r="F262" s="9" t="n">
        <x:f>IF(AND(A262='Disponibilidade'!$B$7,ISNUMBER(B262),B262&gt;='Disponibilidade'!$B$8,B262&lt;'Disponibilidade'!$B$9),E262,0)</x:f>
        <x:v>0</x:v>
      </x:c>
    </x:row>
    <x:row r="263" ht="23" customHeight="1">
      <x:c r="A263" s="9" t="str">
        <x:f>IF('Manutencao'!A35="","",'Manutencao'!B35)</x:f>
      </x:c>
      <x:c r="B263" s="12" t="str">
        <x:f>IF('Manutencao'!A35="","",IF('Manutencao'!H35&lt;&gt;"OK",0,'Manutencao'!D35))</x:f>
      </x:c>
      <x:c r="C263" s="9" t="n">
        <x:f>IF('Manutencao'!A35="",0,IF('Manutencao'!H35&lt;&gt;"OK",0,'Manutencao'!C35))</x:f>
        <x:v>0</x:v>
      </x:c>
      <x:c r="D263" s="9" t="str">
        <x:f>IF('Manutencao'!A35="","","Início "&amp;'Manutencao'!A35)</x:f>
      </x:c>
      <x:c r="E263" s="9" t="str">
        <x:f>IF(A263="","",SUMIFS($C$7:$C$406,$A$7:$A$406,A263,$B$7:$B$406,"&lt;="&amp;B263))</x:f>
      </x:c>
      <x:c r="F263" s="9" t="n">
        <x:f>IF(AND(A263='Disponibilidade'!$B$7,ISNUMBER(B263),B263&gt;='Disponibilidade'!$B$8,B263&lt;'Disponibilidade'!$B$9),E263,0)</x:f>
        <x:v>0</x:v>
      </x:c>
    </x:row>
    <x:row r="264" ht="23" customHeight="1">
      <x:c r="A264" s="9" t="str">
        <x:f>IF('Manutencao'!A35="","",'Manutencao'!B35)</x:f>
      </x:c>
      <x:c r="B264" s="12" t="str">
        <x:f>IF('Manutencao'!A35="","",IF('Manutencao'!H35&lt;&gt;"OK",0,IF('Manutencao'!E35="",2958465,'Manutencao'!E35)))</x:f>
      </x:c>
      <x:c r="C264" s="9" t="n">
        <x:f>IF('Manutencao'!A35="",0,IF('Manutencao'!H35&lt;&gt;"OK",0,-'Manutencao'!C35))</x:f>
        <x:v>0</x:v>
      </x:c>
      <x:c r="D264" s="9" t="str">
        <x:f>IF('Manutencao'!A35="","","Fim "&amp;'Manutencao'!A35)</x:f>
      </x:c>
      <x:c r="E264" s="9" t="str">
        <x:f>IF(A264="","",SUMIFS($C$7:$C$406,$A$7:$A$406,A264,$B$7:$B$406,"&lt;="&amp;B264))</x:f>
      </x:c>
      <x:c r="F264" s="9" t="n">
        <x:f>IF(AND(A264='Disponibilidade'!$B$7,ISNUMBER(B264),B264&gt;='Disponibilidade'!$B$8,B264&lt;'Disponibilidade'!$B$9),E264,0)</x:f>
        <x:v>0</x:v>
      </x:c>
    </x:row>
    <x:row r="265" ht="23" customHeight="1">
      <x:c r="A265" s="9" t="str">
        <x:f>IF('Manutencao'!A36="","",'Manutencao'!B36)</x:f>
      </x:c>
      <x:c r="B265" s="12" t="str">
        <x:f>IF('Manutencao'!A36="","",IF('Manutencao'!H36&lt;&gt;"OK",0,'Manutencao'!D36))</x:f>
      </x:c>
      <x:c r="C265" s="9" t="n">
        <x:f>IF('Manutencao'!A36="",0,IF('Manutencao'!H36&lt;&gt;"OK",0,'Manutencao'!C36))</x:f>
        <x:v>0</x:v>
      </x:c>
      <x:c r="D265" s="9" t="str">
        <x:f>IF('Manutencao'!A36="","","Início "&amp;'Manutencao'!A36)</x:f>
      </x:c>
      <x:c r="E265" s="9" t="str">
        <x:f>IF(A265="","",SUMIFS($C$7:$C$406,$A$7:$A$406,A265,$B$7:$B$406,"&lt;="&amp;B265))</x:f>
      </x:c>
      <x:c r="F265" s="9" t="n">
        <x:f>IF(AND(A265='Disponibilidade'!$B$7,ISNUMBER(B265),B265&gt;='Disponibilidade'!$B$8,B265&lt;'Disponibilidade'!$B$9),E265,0)</x:f>
        <x:v>0</x:v>
      </x:c>
    </x:row>
    <x:row r="266" ht="23" customHeight="1">
      <x:c r="A266" s="9" t="str">
        <x:f>IF('Manutencao'!A36="","",'Manutencao'!B36)</x:f>
      </x:c>
      <x:c r="B266" s="12" t="str">
        <x:f>IF('Manutencao'!A36="","",IF('Manutencao'!H36&lt;&gt;"OK",0,IF('Manutencao'!E36="",2958465,'Manutencao'!E36)))</x:f>
      </x:c>
      <x:c r="C266" s="9" t="n">
        <x:f>IF('Manutencao'!A36="",0,IF('Manutencao'!H36&lt;&gt;"OK",0,-'Manutencao'!C36))</x:f>
        <x:v>0</x:v>
      </x:c>
      <x:c r="D266" s="9" t="str">
        <x:f>IF('Manutencao'!A36="","","Fim "&amp;'Manutencao'!A36)</x:f>
      </x:c>
      <x:c r="E266" s="9" t="str">
        <x:f>IF(A266="","",SUMIFS($C$7:$C$406,$A$7:$A$406,A266,$B$7:$B$406,"&lt;="&amp;B266))</x:f>
      </x:c>
      <x:c r="F266" s="9" t="n">
        <x:f>IF(AND(A266='Disponibilidade'!$B$7,ISNUMBER(B266),B266&gt;='Disponibilidade'!$B$8,B266&lt;'Disponibilidade'!$B$9),E266,0)</x:f>
        <x:v>0</x:v>
      </x:c>
    </x:row>
    <x:row r="267" ht="23" customHeight="1">
      <x:c r="A267" s="9" t="str">
        <x:f>IF('Manutencao'!A37="","",'Manutencao'!B37)</x:f>
      </x:c>
      <x:c r="B267" s="12" t="str">
        <x:f>IF('Manutencao'!A37="","",IF('Manutencao'!H37&lt;&gt;"OK",0,'Manutencao'!D37))</x:f>
      </x:c>
      <x:c r="C267" s="9" t="n">
        <x:f>IF('Manutencao'!A37="",0,IF('Manutencao'!H37&lt;&gt;"OK",0,'Manutencao'!C37))</x:f>
        <x:v>0</x:v>
      </x:c>
      <x:c r="D267" s="9" t="str">
        <x:f>IF('Manutencao'!A37="","","Início "&amp;'Manutencao'!A37)</x:f>
      </x:c>
      <x:c r="E267" s="9" t="str">
        <x:f>IF(A267="","",SUMIFS($C$7:$C$406,$A$7:$A$406,A267,$B$7:$B$406,"&lt;="&amp;B267))</x:f>
      </x:c>
      <x:c r="F267" s="9" t="n">
        <x:f>IF(AND(A267='Disponibilidade'!$B$7,ISNUMBER(B267),B267&gt;='Disponibilidade'!$B$8,B267&lt;'Disponibilidade'!$B$9),E267,0)</x:f>
        <x:v>0</x:v>
      </x:c>
    </x:row>
    <x:row r="268" ht="23" customHeight="1">
      <x:c r="A268" s="9" t="str">
        <x:f>IF('Manutencao'!A37="","",'Manutencao'!B37)</x:f>
      </x:c>
      <x:c r="B268" s="12" t="str">
        <x:f>IF('Manutencao'!A37="","",IF('Manutencao'!H37&lt;&gt;"OK",0,IF('Manutencao'!E37="",2958465,'Manutencao'!E37)))</x:f>
      </x:c>
      <x:c r="C268" s="9" t="n">
        <x:f>IF('Manutencao'!A37="",0,IF('Manutencao'!H37&lt;&gt;"OK",0,-'Manutencao'!C37))</x:f>
        <x:v>0</x:v>
      </x:c>
      <x:c r="D268" s="9" t="str">
        <x:f>IF('Manutencao'!A37="","","Fim "&amp;'Manutencao'!A37)</x:f>
      </x:c>
      <x:c r="E268" s="9" t="str">
        <x:f>IF(A268="","",SUMIFS($C$7:$C$406,$A$7:$A$406,A268,$B$7:$B$406,"&lt;="&amp;B268))</x:f>
      </x:c>
      <x:c r="F268" s="9" t="n">
        <x:f>IF(AND(A268='Disponibilidade'!$B$7,ISNUMBER(B268),B268&gt;='Disponibilidade'!$B$8,B268&lt;'Disponibilidade'!$B$9),E268,0)</x:f>
        <x:v>0</x:v>
      </x:c>
    </x:row>
    <x:row r="269" ht="23" customHeight="1">
      <x:c r="A269" s="9" t="str">
        <x:f>IF('Manutencao'!A38="","",'Manutencao'!B38)</x:f>
      </x:c>
      <x:c r="B269" s="12" t="str">
        <x:f>IF('Manutencao'!A38="","",IF('Manutencao'!H38&lt;&gt;"OK",0,'Manutencao'!D38))</x:f>
      </x:c>
      <x:c r="C269" s="9" t="n">
        <x:f>IF('Manutencao'!A38="",0,IF('Manutencao'!H38&lt;&gt;"OK",0,'Manutencao'!C38))</x:f>
        <x:v>0</x:v>
      </x:c>
      <x:c r="D269" s="9" t="str">
        <x:f>IF('Manutencao'!A38="","","Início "&amp;'Manutencao'!A38)</x:f>
      </x:c>
      <x:c r="E269" s="9" t="str">
        <x:f>IF(A269="","",SUMIFS($C$7:$C$406,$A$7:$A$406,A269,$B$7:$B$406,"&lt;="&amp;B269))</x:f>
      </x:c>
      <x:c r="F269" s="9" t="n">
        <x:f>IF(AND(A269='Disponibilidade'!$B$7,ISNUMBER(B269),B269&gt;='Disponibilidade'!$B$8,B269&lt;'Disponibilidade'!$B$9),E269,0)</x:f>
        <x:v>0</x:v>
      </x:c>
    </x:row>
    <x:row r="270" ht="23" customHeight="1">
      <x:c r="A270" s="9" t="str">
        <x:f>IF('Manutencao'!A38="","",'Manutencao'!B38)</x:f>
      </x:c>
      <x:c r="B270" s="12" t="str">
        <x:f>IF('Manutencao'!A38="","",IF('Manutencao'!H38&lt;&gt;"OK",0,IF('Manutencao'!E38="",2958465,'Manutencao'!E38)))</x:f>
      </x:c>
      <x:c r="C270" s="9" t="n">
        <x:f>IF('Manutencao'!A38="",0,IF('Manutencao'!H38&lt;&gt;"OK",0,-'Manutencao'!C38))</x:f>
        <x:v>0</x:v>
      </x:c>
      <x:c r="D270" s="9" t="str">
        <x:f>IF('Manutencao'!A38="","","Fim "&amp;'Manutencao'!A38)</x:f>
      </x:c>
      <x:c r="E270" s="9" t="str">
        <x:f>IF(A270="","",SUMIFS($C$7:$C$406,$A$7:$A$406,A270,$B$7:$B$406,"&lt;="&amp;B270))</x:f>
      </x:c>
      <x:c r="F270" s="9" t="n">
        <x:f>IF(AND(A270='Disponibilidade'!$B$7,ISNUMBER(B270),B270&gt;='Disponibilidade'!$B$8,B270&lt;'Disponibilidade'!$B$9),E270,0)</x:f>
        <x:v>0</x:v>
      </x:c>
    </x:row>
    <x:row r="271" ht="23" customHeight="1">
      <x:c r="A271" s="9" t="str">
        <x:f>IF('Manutencao'!A39="","",'Manutencao'!B39)</x:f>
      </x:c>
      <x:c r="B271" s="12" t="str">
        <x:f>IF('Manutencao'!A39="","",IF('Manutencao'!H39&lt;&gt;"OK",0,'Manutencao'!D39))</x:f>
      </x:c>
      <x:c r="C271" s="9" t="n">
        <x:f>IF('Manutencao'!A39="",0,IF('Manutencao'!H39&lt;&gt;"OK",0,'Manutencao'!C39))</x:f>
        <x:v>0</x:v>
      </x:c>
      <x:c r="D271" s="9" t="str">
        <x:f>IF('Manutencao'!A39="","","Início "&amp;'Manutencao'!A39)</x:f>
      </x:c>
      <x:c r="E271" s="9" t="str">
        <x:f>IF(A271="","",SUMIFS($C$7:$C$406,$A$7:$A$406,A271,$B$7:$B$406,"&lt;="&amp;B271))</x:f>
      </x:c>
      <x:c r="F271" s="9" t="n">
        <x:f>IF(AND(A271='Disponibilidade'!$B$7,ISNUMBER(B271),B271&gt;='Disponibilidade'!$B$8,B271&lt;'Disponibilidade'!$B$9),E271,0)</x:f>
        <x:v>0</x:v>
      </x:c>
    </x:row>
    <x:row r="272" ht="23" customHeight="1">
      <x:c r="A272" s="9" t="str">
        <x:f>IF('Manutencao'!A39="","",'Manutencao'!B39)</x:f>
      </x:c>
      <x:c r="B272" s="12" t="str">
        <x:f>IF('Manutencao'!A39="","",IF('Manutencao'!H39&lt;&gt;"OK",0,IF('Manutencao'!E39="",2958465,'Manutencao'!E39)))</x:f>
      </x:c>
      <x:c r="C272" s="9" t="n">
        <x:f>IF('Manutencao'!A39="",0,IF('Manutencao'!H39&lt;&gt;"OK",0,-'Manutencao'!C39))</x:f>
        <x:v>0</x:v>
      </x:c>
      <x:c r="D272" s="9" t="str">
        <x:f>IF('Manutencao'!A39="","","Fim "&amp;'Manutencao'!A39)</x:f>
      </x:c>
      <x:c r="E272" s="9" t="str">
        <x:f>IF(A272="","",SUMIFS($C$7:$C$406,$A$7:$A$406,A272,$B$7:$B$406,"&lt;="&amp;B272))</x:f>
      </x:c>
      <x:c r="F272" s="9" t="n">
        <x:f>IF(AND(A272='Disponibilidade'!$B$7,ISNUMBER(B272),B272&gt;='Disponibilidade'!$B$8,B272&lt;'Disponibilidade'!$B$9),E272,0)</x:f>
        <x:v>0</x:v>
      </x:c>
    </x:row>
    <x:row r="273" ht="23" customHeight="1">
      <x:c r="A273" s="9" t="str">
        <x:f>IF('Manutencao'!A40="","",'Manutencao'!B40)</x:f>
      </x:c>
      <x:c r="B273" s="12" t="str">
        <x:f>IF('Manutencao'!A40="","",IF('Manutencao'!H40&lt;&gt;"OK",0,'Manutencao'!D40))</x:f>
      </x:c>
      <x:c r="C273" s="9" t="n">
        <x:f>IF('Manutencao'!A40="",0,IF('Manutencao'!H40&lt;&gt;"OK",0,'Manutencao'!C40))</x:f>
        <x:v>0</x:v>
      </x:c>
      <x:c r="D273" s="9" t="str">
        <x:f>IF('Manutencao'!A40="","","Início "&amp;'Manutencao'!A40)</x:f>
      </x:c>
      <x:c r="E273" s="9" t="str">
        <x:f>IF(A273="","",SUMIFS($C$7:$C$406,$A$7:$A$406,A273,$B$7:$B$406,"&lt;="&amp;B273))</x:f>
      </x:c>
      <x:c r="F273" s="9" t="n">
        <x:f>IF(AND(A273='Disponibilidade'!$B$7,ISNUMBER(B273),B273&gt;='Disponibilidade'!$B$8,B273&lt;'Disponibilidade'!$B$9),E273,0)</x:f>
        <x:v>0</x:v>
      </x:c>
    </x:row>
    <x:row r="274" ht="23" customHeight="1">
      <x:c r="A274" s="9" t="str">
        <x:f>IF('Manutencao'!A40="","",'Manutencao'!B40)</x:f>
      </x:c>
      <x:c r="B274" s="12" t="str">
        <x:f>IF('Manutencao'!A40="","",IF('Manutencao'!H40&lt;&gt;"OK",0,IF('Manutencao'!E40="",2958465,'Manutencao'!E40)))</x:f>
      </x:c>
      <x:c r="C274" s="9" t="n">
        <x:f>IF('Manutencao'!A40="",0,IF('Manutencao'!H40&lt;&gt;"OK",0,-'Manutencao'!C40))</x:f>
        <x:v>0</x:v>
      </x:c>
      <x:c r="D274" s="9" t="str">
        <x:f>IF('Manutencao'!A40="","","Fim "&amp;'Manutencao'!A40)</x:f>
      </x:c>
      <x:c r="E274" s="9" t="str">
        <x:f>IF(A274="","",SUMIFS($C$7:$C$406,$A$7:$A$406,A274,$B$7:$B$406,"&lt;="&amp;B274))</x:f>
      </x:c>
      <x:c r="F274" s="9" t="n">
        <x:f>IF(AND(A274='Disponibilidade'!$B$7,ISNUMBER(B274),B274&gt;='Disponibilidade'!$B$8,B274&lt;'Disponibilidade'!$B$9),E274,0)</x:f>
        <x:v>0</x:v>
      </x:c>
    </x:row>
    <x:row r="275" ht="23" customHeight="1">
      <x:c r="A275" s="9" t="str">
        <x:f>IF('Manutencao'!A41="","",'Manutencao'!B41)</x:f>
      </x:c>
      <x:c r="B275" s="12" t="str">
        <x:f>IF('Manutencao'!A41="","",IF('Manutencao'!H41&lt;&gt;"OK",0,'Manutencao'!D41))</x:f>
      </x:c>
      <x:c r="C275" s="9" t="n">
        <x:f>IF('Manutencao'!A41="",0,IF('Manutencao'!H41&lt;&gt;"OK",0,'Manutencao'!C41))</x:f>
        <x:v>0</x:v>
      </x:c>
      <x:c r="D275" s="9" t="str">
        <x:f>IF('Manutencao'!A41="","","Início "&amp;'Manutencao'!A41)</x:f>
      </x:c>
      <x:c r="E275" s="9" t="str">
        <x:f>IF(A275="","",SUMIFS($C$7:$C$406,$A$7:$A$406,A275,$B$7:$B$406,"&lt;="&amp;B275))</x:f>
      </x:c>
      <x:c r="F275" s="9" t="n">
        <x:f>IF(AND(A275='Disponibilidade'!$B$7,ISNUMBER(B275),B275&gt;='Disponibilidade'!$B$8,B275&lt;'Disponibilidade'!$B$9),E275,0)</x:f>
        <x:v>0</x:v>
      </x:c>
    </x:row>
    <x:row r="276" ht="23" customHeight="1">
      <x:c r="A276" s="9" t="str">
        <x:f>IF('Manutencao'!A41="","",'Manutencao'!B41)</x:f>
      </x:c>
      <x:c r="B276" s="12" t="str">
        <x:f>IF('Manutencao'!A41="","",IF('Manutencao'!H41&lt;&gt;"OK",0,IF('Manutencao'!E41="",2958465,'Manutencao'!E41)))</x:f>
      </x:c>
      <x:c r="C276" s="9" t="n">
        <x:f>IF('Manutencao'!A41="",0,IF('Manutencao'!H41&lt;&gt;"OK",0,-'Manutencao'!C41))</x:f>
        <x:v>0</x:v>
      </x:c>
      <x:c r="D276" s="9" t="str">
        <x:f>IF('Manutencao'!A41="","","Fim "&amp;'Manutencao'!A41)</x:f>
      </x:c>
      <x:c r="E276" s="9" t="str">
        <x:f>IF(A276="","",SUMIFS($C$7:$C$406,$A$7:$A$406,A276,$B$7:$B$406,"&lt;="&amp;B276))</x:f>
      </x:c>
      <x:c r="F276" s="9" t="n">
        <x:f>IF(AND(A276='Disponibilidade'!$B$7,ISNUMBER(B276),B276&gt;='Disponibilidade'!$B$8,B276&lt;'Disponibilidade'!$B$9),E276,0)</x:f>
        <x:v>0</x:v>
      </x:c>
    </x:row>
    <x:row r="277" ht="23" customHeight="1">
      <x:c r="A277" s="9" t="str">
        <x:f>IF('Manutencao'!A42="","",'Manutencao'!B42)</x:f>
      </x:c>
      <x:c r="B277" s="12" t="str">
        <x:f>IF('Manutencao'!A42="","",IF('Manutencao'!H42&lt;&gt;"OK",0,'Manutencao'!D42))</x:f>
      </x:c>
      <x:c r="C277" s="9" t="n">
        <x:f>IF('Manutencao'!A42="",0,IF('Manutencao'!H42&lt;&gt;"OK",0,'Manutencao'!C42))</x:f>
        <x:v>0</x:v>
      </x:c>
      <x:c r="D277" s="9" t="str">
        <x:f>IF('Manutencao'!A42="","","Início "&amp;'Manutencao'!A42)</x:f>
      </x:c>
      <x:c r="E277" s="9" t="str">
        <x:f>IF(A277="","",SUMIFS($C$7:$C$406,$A$7:$A$406,A277,$B$7:$B$406,"&lt;="&amp;B277))</x:f>
      </x:c>
      <x:c r="F277" s="9" t="n">
        <x:f>IF(AND(A277='Disponibilidade'!$B$7,ISNUMBER(B277),B277&gt;='Disponibilidade'!$B$8,B277&lt;'Disponibilidade'!$B$9),E277,0)</x:f>
        <x:v>0</x:v>
      </x:c>
    </x:row>
    <x:row r="278" ht="23" customHeight="1">
      <x:c r="A278" s="9" t="str">
        <x:f>IF('Manutencao'!A42="","",'Manutencao'!B42)</x:f>
      </x:c>
      <x:c r="B278" s="12" t="str">
        <x:f>IF('Manutencao'!A42="","",IF('Manutencao'!H42&lt;&gt;"OK",0,IF('Manutencao'!E42="",2958465,'Manutencao'!E42)))</x:f>
      </x:c>
      <x:c r="C278" s="9" t="n">
        <x:f>IF('Manutencao'!A42="",0,IF('Manutencao'!H42&lt;&gt;"OK",0,-'Manutencao'!C42))</x:f>
        <x:v>0</x:v>
      </x:c>
      <x:c r="D278" s="9" t="str">
        <x:f>IF('Manutencao'!A42="","","Fim "&amp;'Manutencao'!A42)</x:f>
      </x:c>
      <x:c r="E278" s="9" t="str">
        <x:f>IF(A278="","",SUMIFS($C$7:$C$406,$A$7:$A$406,A278,$B$7:$B$406,"&lt;="&amp;B278))</x:f>
      </x:c>
      <x:c r="F278" s="9" t="n">
        <x:f>IF(AND(A278='Disponibilidade'!$B$7,ISNUMBER(B278),B278&gt;='Disponibilidade'!$B$8,B278&lt;'Disponibilidade'!$B$9),E278,0)</x:f>
        <x:v>0</x:v>
      </x:c>
    </x:row>
    <x:row r="279" ht="23" customHeight="1">
      <x:c r="A279" s="9" t="str">
        <x:f>IF('Manutencao'!A43="","",'Manutencao'!B43)</x:f>
      </x:c>
      <x:c r="B279" s="12" t="str">
        <x:f>IF('Manutencao'!A43="","",IF('Manutencao'!H43&lt;&gt;"OK",0,'Manutencao'!D43))</x:f>
      </x:c>
      <x:c r="C279" s="9" t="n">
        <x:f>IF('Manutencao'!A43="",0,IF('Manutencao'!H43&lt;&gt;"OK",0,'Manutencao'!C43))</x:f>
        <x:v>0</x:v>
      </x:c>
      <x:c r="D279" s="9" t="str">
        <x:f>IF('Manutencao'!A43="","","Início "&amp;'Manutencao'!A43)</x:f>
      </x:c>
      <x:c r="E279" s="9" t="str">
        <x:f>IF(A279="","",SUMIFS($C$7:$C$406,$A$7:$A$406,A279,$B$7:$B$406,"&lt;="&amp;B279))</x:f>
      </x:c>
      <x:c r="F279" s="9" t="n">
        <x:f>IF(AND(A279='Disponibilidade'!$B$7,ISNUMBER(B279),B279&gt;='Disponibilidade'!$B$8,B279&lt;'Disponibilidade'!$B$9),E279,0)</x:f>
        <x:v>0</x:v>
      </x:c>
    </x:row>
    <x:row r="280" ht="23" customHeight="1">
      <x:c r="A280" s="9" t="str">
        <x:f>IF('Manutencao'!A43="","",'Manutencao'!B43)</x:f>
      </x:c>
      <x:c r="B280" s="12" t="str">
        <x:f>IF('Manutencao'!A43="","",IF('Manutencao'!H43&lt;&gt;"OK",0,IF('Manutencao'!E43="",2958465,'Manutencao'!E43)))</x:f>
      </x:c>
      <x:c r="C280" s="9" t="n">
        <x:f>IF('Manutencao'!A43="",0,IF('Manutencao'!H43&lt;&gt;"OK",0,-'Manutencao'!C43))</x:f>
        <x:v>0</x:v>
      </x:c>
      <x:c r="D280" s="9" t="str">
        <x:f>IF('Manutencao'!A43="","","Fim "&amp;'Manutencao'!A43)</x:f>
      </x:c>
      <x:c r="E280" s="9" t="str">
        <x:f>IF(A280="","",SUMIFS($C$7:$C$406,$A$7:$A$406,A280,$B$7:$B$406,"&lt;="&amp;B280))</x:f>
      </x:c>
      <x:c r="F280" s="9" t="n">
        <x:f>IF(AND(A280='Disponibilidade'!$B$7,ISNUMBER(B280),B280&gt;='Disponibilidade'!$B$8,B280&lt;'Disponibilidade'!$B$9),E280,0)</x:f>
        <x:v>0</x:v>
      </x:c>
    </x:row>
    <x:row r="281" ht="23" customHeight="1">
      <x:c r="A281" s="9" t="str">
        <x:f>IF('Manutencao'!A44="","",'Manutencao'!B44)</x:f>
      </x:c>
      <x:c r="B281" s="12" t="str">
        <x:f>IF('Manutencao'!A44="","",IF('Manutencao'!H44&lt;&gt;"OK",0,'Manutencao'!D44))</x:f>
      </x:c>
      <x:c r="C281" s="9" t="n">
        <x:f>IF('Manutencao'!A44="",0,IF('Manutencao'!H44&lt;&gt;"OK",0,'Manutencao'!C44))</x:f>
        <x:v>0</x:v>
      </x:c>
      <x:c r="D281" s="9" t="str">
        <x:f>IF('Manutencao'!A44="","","Início "&amp;'Manutencao'!A44)</x:f>
      </x:c>
      <x:c r="E281" s="9" t="str">
        <x:f>IF(A281="","",SUMIFS($C$7:$C$406,$A$7:$A$406,A281,$B$7:$B$406,"&lt;="&amp;B281))</x:f>
      </x:c>
      <x:c r="F281" s="9" t="n">
        <x:f>IF(AND(A281='Disponibilidade'!$B$7,ISNUMBER(B281),B281&gt;='Disponibilidade'!$B$8,B281&lt;'Disponibilidade'!$B$9),E281,0)</x:f>
        <x:v>0</x:v>
      </x:c>
    </x:row>
    <x:row r="282" ht="23" customHeight="1">
      <x:c r="A282" s="9" t="str">
        <x:f>IF('Manutencao'!A44="","",'Manutencao'!B44)</x:f>
      </x:c>
      <x:c r="B282" s="12" t="str">
        <x:f>IF('Manutencao'!A44="","",IF('Manutencao'!H44&lt;&gt;"OK",0,IF('Manutencao'!E44="",2958465,'Manutencao'!E44)))</x:f>
      </x:c>
      <x:c r="C282" s="9" t="n">
        <x:f>IF('Manutencao'!A44="",0,IF('Manutencao'!H44&lt;&gt;"OK",0,-'Manutencao'!C44))</x:f>
        <x:v>0</x:v>
      </x:c>
      <x:c r="D282" s="9" t="str">
        <x:f>IF('Manutencao'!A44="","","Fim "&amp;'Manutencao'!A44)</x:f>
      </x:c>
      <x:c r="E282" s="9" t="str">
        <x:f>IF(A282="","",SUMIFS($C$7:$C$406,$A$7:$A$406,A282,$B$7:$B$406,"&lt;="&amp;B282))</x:f>
      </x:c>
      <x:c r="F282" s="9" t="n">
        <x:f>IF(AND(A282='Disponibilidade'!$B$7,ISNUMBER(B282),B282&gt;='Disponibilidade'!$B$8,B282&lt;'Disponibilidade'!$B$9),E282,0)</x:f>
        <x:v>0</x:v>
      </x:c>
    </x:row>
    <x:row r="283" ht="23" customHeight="1">
      <x:c r="A283" s="9" t="str">
        <x:f>IF('Manutencao'!A45="","",'Manutencao'!B45)</x:f>
      </x:c>
      <x:c r="B283" s="12" t="str">
        <x:f>IF('Manutencao'!A45="","",IF('Manutencao'!H45&lt;&gt;"OK",0,'Manutencao'!D45))</x:f>
      </x:c>
      <x:c r="C283" s="9" t="n">
        <x:f>IF('Manutencao'!A45="",0,IF('Manutencao'!H45&lt;&gt;"OK",0,'Manutencao'!C45))</x:f>
        <x:v>0</x:v>
      </x:c>
      <x:c r="D283" s="9" t="str">
        <x:f>IF('Manutencao'!A45="","","Início "&amp;'Manutencao'!A45)</x:f>
      </x:c>
      <x:c r="E283" s="9" t="str">
        <x:f>IF(A283="","",SUMIFS($C$7:$C$406,$A$7:$A$406,A283,$B$7:$B$406,"&lt;="&amp;B283))</x:f>
      </x:c>
      <x:c r="F283" s="9" t="n">
        <x:f>IF(AND(A283='Disponibilidade'!$B$7,ISNUMBER(B283),B283&gt;='Disponibilidade'!$B$8,B283&lt;'Disponibilidade'!$B$9),E283,0)</x:f>
        <x:v>0</x:v>
      </x:c>
    </x:row>
    <x:row r="284" ht="23" customHeight="1">
      <x:c r="A284" s="9" t="str">
        <x:f>IF('Manutencao'!A45="","",'Manutencao'!B45)</x:f>
      </x:c>
      <x:c r="B284" s="12" t="str">
        <x:f>IF('Manutencao'!A45="","",IF('Manutencao'!H45&lt;&gt;"OK",0,IF('Manutencao'!E45="",2958465,'Manutencao'!E45)))</x:f>
      </x:c>
      <x:c r="C284" s="9" t="n">
        <x:f>IF('Manutencao'!A45="",0,IF('Manutencao'!H45&lt;&gt;"OK",0,-'Manutencao'!C45))</x:f>
        <x:v>0</x:v>
      </x:c>
      <x:c r="D284" s="9" t="str">
        <x:f>IF('Manutencao'!A45="","","Fim "&amp;'Manutencao'!A45)</x:f>
      </x:c>
      <x:c r="E284" s="9" t="str">
        <x:f>IF(A284="","",SUMIFS($C$7:$C$406,$A$7:$A$406,A284,$B$7:$B$406,"&lt;="&amp;B284))</x:f>
      </x:c>
      <x:c r="F284" s="9" t="n">
        <x:f>IF(AND(A284='Disponibilidade'!$B$7,ISNUMBER(B284),B284&gt;='Disponibilidade'!$B$8,B284&lt;'Disponibilidade'!$B$9),E284,0)</x:f>
        <x:v>0</x:v>
      </x:c>
    </x:row>
    <x:row r="285" ht="23" customHeight="1">
      <x:c r="A285" s="9" t="str">
        <x:f>IF('Manutencao'!A46="","",'Manutencao'!B46)</x:f>
      </x:c>
      <x:c r="B285" s="12" t="str">
        <x:f>IF('Manutencao'!A46="","",IF('Manutencao'!H46&lt;&gt;"OK",0,'Manutencao'!D46))</x:f>
      </x:c>
      <x:c r="C285" s="9" t="n">
        <x:f>IF('Manutencao'!A46="",0,IF('Manutencao'!H46&lt;&gt;"OK",0,'Manutencao'!C46))</x:f>
        <x:v>0</x:v>
      </x:c>
      <x:c r="D285" s="9" t="str">
        <x:f>IF('Manutencao'!A46="","","Início "&amp;'Manutencao'!A46)</x:f>
      </x:c>
      <x:c r="E285" s="9" t="str">
        <x:f>IF(A285="","",SUMIFS($C$7:$C$406,$A$7:$A$406,A285,$B$7:$B$406,"&lt;="&amp;B285))</x:f>
      </x:c>
      <x:c r="F285" s="9" t="n">
        <x:f>IF(AND(A285='Disponibilidade'!$B$7,ISNUMBER(B285),B285&gt;='Disponibilidade'!$B$8,B285&lt;'Disponibilidade'!$B$9),E285,0)</x:f>
        <x:v>0</x:v>
      </x:c>
    </x:row>
    <x:row r="286" ht="23" customHeight="1">
      <x:c r="A286" s="9" t="str">
        <x:f>IF('Manutencao'!A46="","",'Manutencao'!B46)</x:f>
      </x:c>
      <x:c r="B286" s="12" t="str">
        <x:f>IF('Manutencao'!A46="","",IF('Manutencao'!H46&lt;&gt;"OK",0,IF('Manutencao'!E46="",2958465,'Manutencao'!E46)))</x:f>
      </x:c>
      <x:c r="C286" s="9" t="n">
        <x:f>IF('Manutencao'!A46="",0,IF('Manutencao'!H46&lt;&gt;"OK",0,-'Manutencao'!C46))</x:f>
        <x:v>0</x:v>
      </x:c>
      <x:c r="D286" s="9" t="str">
        <x:f>IF('Manutencao'!A46="","","Fim "&amp;'Manutencao'!A46)</x:f>
      </x:c>
      <x:c r="E286" s="9" t="str">
        <x:f>IF(A286="","",SUMIFS($C$7:$C$406,$A$7:$A$406,A286,$B$7:$B$406,"&lt;="&amp;B286))</x:f>
      </x:c>
      <x:c r="F286" s="9" t="n">
        <x:f>IF(AND(A286='Disponibilidade'!$B$7,ISNUMBER(B286),B286&gt;='Disponibilidade'!$B$8,B286&lt;'Disponibilidade'!$B$9),E286,0)</x:f>
        <x:v>0</x:v>
      </x:c>
    </x:row>
    <x:row r="287" ht="23" customHeight="1">
      <x:c r="A287" s="9" t="str">
        <x:f>IF('Manutencao'!A47="","",'Manutencao'!B47)</x:f>
      </x:c>
      <x:c r="B287" s="12" t="str">
        <x:f>IF('Manutencao'!A47="","",IF('Manutencao'!H47&lt;&gt;"OK",0,'Manutencao'!D47))</x:f>
      </x:c>
      <x:c r="C287" s="9" t="n">
        <x:f>IF('Manutencao'!A47="",0,IF('Manutencao'!H47&lt;&gt;"OK",0,'Manutencao'!C47))</x:f>
        <x:v>0</x:v>
      </x:c>
      <x:c r="D287" s="9" t="str">
        <x:f>IF('Manutencao'!A47="","","Início "&amp;'Manutencao'!A47)</x:f>
      </x:c>
      <x:c r="E287" s="9" t="str">
        <x:f>IF(A287="","",SUMIFS($C$7:$C$406,$A$7:$A$406,A287,$B$7:$B$406,"&lt;="&amp;B287))</x:f>
      </x:c>
      <x:c r="F287" s="9" t="n">
        <x:f>IF(AND(A287='Disponibilidade'!$B$7,ISNUMBER(B287),B287&gt;='Disponibilidade'!$B$8,B287&lt;'Disponibilidade'!$B$9),E287,0)</x:f>
        <x:v>0</x:v>
      </x:c>
    </x:row>
    <x:row r="288" ht="23" customHeight="1">
      <x:c r="A288" s="9" t="str">
        <x:f>IF('Manutencao'!A47="","",'Manutencao'!B47)</x:f>
      </x:c>
      <x:c r="B288" s="12" t="str">
        <x:f>IF('Manutencao'!A47="","",IF('Manutencao'!H47&lt;&gt;"OK",0,IF('Manutencao'!E47="",2958465,'Manutencao'!E47)))</x:f>
      </x:c>
      <x:c r="C288" s="9" t="n">
        <x:f>IF('Manutencao'!A47="",0,IF('Manutencao'!H47&lt;&gt;"OK",0,-'Manutencao'!C47))</x:f>
        <x:v>0</x:v>
      </x:c>
      <x:c r="D288" s="9" t="str">
        <x:f>IF('Manutencao'!A47="","","Fim "&amp;'Manutencao'!A47)</x:f>
      </x:c>
      <x:c r="E288" s="9" t="str">
        <x:f>IF(A288="","",SUMIFS($C$7:$C$406,$A$7:$A$406,A288,$B$7:$B$406,"&lt;="&amp;B288))</x:f>
      </x:c>
      <x:c r="F288" s="9" t="n">
        <x:f>IF(AND(A288='Disponibilidade'!$B$7,ISNUMBER(B288),B288&gt;='Disponibilidade'!$B$8,B288&lt;'Disponibilidade'!$B$9),E288,0)</x:f>
        <x:v>0</x:v>
      </x:c>
    </x:row>
    <x:row r="289" ht="23" customHeight="1">
      <x:c r="A289" s="9" t="str">
        <x:f>IF('Manutencao'!A48="","",'Manutencao'!B48)</x:f>
      </x:c>
      <x:c r="B289" s="12" t="str">
        <x:f>IF('Manutencao'!A48="","",IF('Manutencao'!H48&lt;&gt;"OK",0,'Manutencao'!D48))</x:f>
      </x:c>
      <x:c r="C289" s="9" t="n">
        <x:f>IF('Manutencao'!A48="",0,IF('Manutencao'!H48&lt;&gt;"OK",0,'Manutencao'!C48))</x:f>
        <x:v>0</x:v>
      </x:c>
      <x:c r="D289" s="9" t="str">
        <x:f>IF('Manutencao'!A48="","","Início "&amp;'Manutencao'!A48)</x:f>
      </x:c>
      <x:c r="E289" s="9" t="str">
        <x:f>IF(A289="","",SUMIFS($C$7:$C$406,$A$7:$A$406,A289,$B$7:$B$406,"&lt;="&amp;B289))</x:f>
      </x:c>
      <x:c r="F289" s="9" t="n">
        <x:f>IF(AND(A289='Disponibilidade'!$B$7,ISNUMBER(B289),B289&gt;='Disponibilidade'!$B$8,B289&lt;'Disponibilidade'!$B$9),E289,0)</x:f>
        <x:v>0</x:v>
      </x:c>
    </x:row>
    <x:row r="290" ht="23" customHeight="1">
      <x:c r="A290" s="9" t="str">
        <x:f>IF('Manutencao'!A48="","",'Manutencao'!B48)</x:f>
      </x:c>
      <x:c r="B290" s="12" t="str">
        <x:f>IF('Manutencao'!A48="","",IF('Manutencao'!H48&lt;&gt;"OK",0,IF('Manutencao'!E48="",2958465,'Manutencao'!E48)))</x:f>
      </x:c>
      <x:c r="C290" s="9" t="n">
        <x:f>IF('Manutencao'!A48="",0,IF('Manutencao'!H48&lt;&gt;"OK",0,-'Manutencao'!C48))</x:f>
        <x:v>0</x:v>
      </x:c>
      <x:c r="D290" s="9" t="str">
        <x:f>IF('Manutencao'!A48="","","Fim "&amp;'Manutencao'!A48)</x:f>
      </x:c>
      <x:c r="E290" s="9" t="str">
        <x:f>IF(A290="","",SUMIFS($C$7:$C$406,$A$7:$A$406,A290,$B$7:$B$406,"&lt;="&amp;B290))</x:f>
      </x:c>
      <x:c r="F290" s="9" t="n">
        <x:f>IF(AND(A290='Disponibilidade'!$B$7,ISNUMBER(B290),B290&gt;='Disponibilidade'!$B$8,B290&lt;'Disponibilidade'!$B$9),E290,0)</x:f>
        <x:v>0</x:v>
      </x:c>
    </x:row>
    <x:row r="291" ht="23" customHeight="1">
      <x:c r="A291" s="9" t="str">
        <x:f>IF('Manutencao'!A49="","",'Manutencao'!B49)</x:f>
      </x:c>
      <x:c r="B291" s="12" t="str">
        <x:f>IF('Manutencao'!A49="","",IF('Manutencao'!H49&lt;&gt;"OK",0,'Manutencao'!D49))</x:f>
      </x:c>
      <x:c r="C291" s="9" t="n">
        <x:f>IF('Manutencao'!A49="",0,IF('Manutencao'!H49&lt;&gt;"OK",0,'Manutencao'!C49))</x:f>
        <x:v>0</x:v>
      </x:c>
      <x:c r="D291" s="9" t="str">
        <x:f>IF('Manutencao'!A49="","","Início "&amp;'Manutencao'!A49)</x:f>
      </x:c>
      <x:c r="E291" s="9" t="str">
        <x:f>IF(A291="","",SUMIFS($C$7:$C$406,$A$7:$A$406,A291,$B$7:$B$406,"&lt;="&amp;B291))</x:f>
      </x:c>
      <x:c r="F291" s="9" t="n">
        <x:f>IF(AND(A291='Disponibilidade'!$B$7,ISNUMBER(B291),B291&gt;='Disponibilidade'!$B$8,B291&lt;'Disponibilidade'!$B$9),E291,0)</x:f>
        <x:v>0</x:v>
      </x:c>
    </x:row>
    <x:row r="292" ht="23" customHeight="1">
      <x:c r="A292" s="9" t="str">
        <x:f>IF('Manutencao'!A49="","",'Manutencao'!B49)</x:f>
      </x:c>
      <x:c r="B292" s="12" t="str">
        <x:f>IF('Manutencao'!A49="","",IF('Manutencao'!H49&lt;&gt;"OK",0,IF('Manutencao'!E49="",2958465,'Manutencao'!E49)))</x:f>
      </x:c>
      <x:c r="C292" s="9" t="n">
        <x:f>IF('Manutencao'!A49="",0,IF('Manutencao'!H49&lt;&gt;"OK",0,-'Manutencao'!C49))</x:f>
        <x:v>0</x:v>
      </x:c>
      <x:c r="D292" s="9" t="str">
        <x:f>IF('Manutencao'!A49="","","Fim "&amp;'Manutencao'!A49)</x:f>
      </x:c>
      <x:c r="E292" s="9" t="str">
        <x:f>IF(A292="","",SUMIFS($C$7:$C$406,$A$7:$A$406,A292,$B$7:$B$406,"&lt;="&amp;B292))</x:f>
      </x:c>
      <x:c r="F292" s="9" t="n">
        <x:f>IF(AND(A292='Disponibilidade'!$B$7,ISNUMBER(B292),B292&gt;='Disponibilidade'!$B$8,B292&lt;'Disponibilidade'!$B$9),E292,0)</x:f>
        <x:v>0</x:v>
      </x:c>
    </x:row>
    <x:row r="293" ht="23" customHeight="1">
      <x:c r="A293" s="9" t="str">
        <x:f>IF('Manutencao'!A50="","",'Manutencao'!B50)</x:f>
      </x:c>
      <x:c r="B293" s="12" t="str">
        <x:f>IF('Manutencao'!A50="","",IF('Manutencao'!H50&lt;&gt;"OK",0,'Manutencao'!D50))</x:f>
      </x:c>
      <x:c r="C293" s="9" t="n">
        <x:f>IF('Manutencao'!A50="",0,IF('Manutencao'!H50&lt;&gt;"OK",0,'Manutencao'!C50))</x:f>
        <x:v>0</x:v>
      </x:c>
      <x:c r="D293" s="9" t="str">
        <x:f>IF('Manutencao'!A50="","","Início "&amp;'Manutencao'!A50)</x:f>
      </x:c>
      <x:c r="E293" s="9" t="str">
        <x:f>IF(A293="","",SUMIFS($C$7:$C$406,$A$7:$A$406,A293,$B$7:$B$406,"&lt;="&amp;B293))</x:f>
      </x:c>
      <x:c r="F293" s="9" t="n">
        <x:f>IF(AND(A293='Disponibilidade'!$B$7,ISNUMBER(B293),B293&gt;='Disponibilidade'!$B$8,B293&lt;'Disponibilidade'!$B$9),E293,0)</x:f>
        <x:v>0</x:v>
      </x:c>
    </x:row>
    <x:row r="294" ht="23" customHeight="1">
      <x:c r="A294" s="9" t="str">
        <x:f>IF('Manutencao'!A50="","",'Manutencao'!B50)</x:f>
      </x:c>
      <x:c r="B294" s="12" t="str">
        <x:f>IF('Manutencao'!A50="","",IF('Manutencao'!H50&lt;&gt;"OK",0,IF('Manutencao'!E50="",2958465,'Manutencao'!E50)))</x:f>
      </x:c>
      <x:c r="C294" s="9" t="n">
        <x:f>IF('Manutencao'!A50="",0,IF('Manutencao'!H50&lt;&gt;"OK",0,-'Manutencao'!C50))</x:f>
        <x:v>0</x:v>
      </x:c>
      <x:c r="D294" s="9" t="str">
        <x:f>IF('Manutencao'!A50="","","Fim "&amp;'Manutencao'!A50)</x:f>
      </x:c>
      <x:c r="E294" s="9" t="str">
        <x:f>IF(A294="","",SUMIFS($C$7:$C$406,$A$7:$A$406,A294,$B$7:$B$406,"&lt;="&amp;B294))</x:f>
      </x:c>
      <x:c r="F294" s="9" t="n">
        <x:f>IF(AND(A294='Disponibilidade'!$B$7,ISNUMBER(B294),B294&gt;='Disponibilidade'!$B$8,B294&lt;'Disponibilidade'!$B$9),E294,0)</x:f>
        <x:v>0</x:v>
      </x:c>
    </x:row>
    <x:row r="295" ht="23" customHeight="1">
      <x:c r="A295" s="9" t="str">
        <x:f>IF('Manutencao'!A51="","",'Manutencao'!B51)</x:f>
      </x:c>
      <x:c r="B295" s="12" t="str">
        <x:f>IF('Manutencao'!A51="","",IF('Manutencao'!H51&lt;&gt;"OK",0,'Manutencao'!D51))</x:f>
      </x:c>
      <x:c r="C295" s="9" t="n">
        <x:f>IF('Manutencao'!A51="",0,IF('Manutencao'!H51&lt;&gt;"OK",0,'Manutencao'!C51))</x:f>
        <x:v>0</x:v>
      </x:c>
      <x:c r="D295" s="9" t="str">
        <x:f>IF('Manutencao'!A51="","","Início "&amp;'Manutencao'!A51)</x:f>
      </x:c>
      <x:c r="E295" s="9" t="str">
        <x:f>IF(A295="","",SUMIFS($C$7:$C$406,$A$7:$A$406,A295,$B$7:$B$406,"&lt;="&amp;B295))</x:f>
      </x:c>
      <x:c r="F295" s="9" t="n">
        <x:f>IF(AND(A295='Disponibilidade'!$B$7,ISNUMBER(B295),B295&gt;='Disponibilidade'!$B$8,B295&lt;'Disponibilidade'!$B$9),E295,0)</x:f>
        <x:v>0</x:v>
      </x:c>
    </x:row>
    <x:row r="296" ht="23" customHeight="1">
      <x:c r="A296" s="9" t="str">
        <x:f>IF('Manutencao'!A51="","",'Manutencao'!B51)</x:f>
      </x:c>
      <x:c r="B296" s="12" t="str">
        <x:f>IF('Manutencao'!A51="","",IF('Manutencao'!H51&lt;&gt;"OK",0,IF('Manutencao'!E51="",2958465,'Manutencao'!E51)))</x:f>
      </x:c>
      <x:c r="C296" s="9" t="n">
        <x:f>IF('Manutencao'!A51="",0,IF('Manutencao'!H51&lt;&gt;"OK",0,-'Manutencao'!C51))</x:f>
        <x:v>0</x:v>
      </x:c>
      <x:c r="D296" s="9" t="str">
        <x:f>IF('Manutencao'!A51="","","Fim "&amp;'Manutencao'!A51)</x:f>
      </x:c>
      <x:c r="E296" s="9" t="str">
        <x:f>IF(A296="","",SUMIFS($C$7:$C$406,$A$7:$A$406,A296,$B$7:$B$406,"&lt;="&amp;B296))</x:f>
      </x:c>
      <x:c r="F296" s="9" t="n">
        <x:f>IF(AND(A296='Disponibilidade'!$B$7,ISNUMBER(B296),B296&gt;='Disponibilidade'!$B$8,B296&lt;'Disponibilidade'!$B$9),E296,0)</x:f>
        <x:v>0</x:v>
      </x:c>
    </x:row>
    <x:row r="297" ht="23" customHeight="1">
      <x:c r="A297" s="9" t="str">
        <x:f>IF('Manutencao'!A52="","",'Manutencao'!B52)</x:f>
      </x:c>
      <x:c r="B297" s="12" t="str">
        <x:f>IF('Manutencao'!A52="","",IF('Manutencao'!H52&lt;&gt;"OK",0,'Manutencao'!D52))</x:f>
      </x:c>
      <x:c r="C297" s="9" t="n">
        <x:f>IF('Manutencao'!A52="",0,IF('Manutencao'!H52&lt;&gt;"OK",0,'Manutencao'!C52))</x:f>
        <x:v>0</x:v>
      </x:c>
      <x:c r="D297" s="9" t="str">
        <x:f>IF('Manutencao'!A52="","","Início "&amp;'Manutencao'!A52)</x:f>
      </x:c>
      <x:c r="E297" s="9" t="str">
        <x:f>IF(A297="","",SUMIFS($C$7:$C$406,$A$7:$A$406,A297,$B$7:$B$406,"&lt;="&amp;B297))</x:f>
      </x:c>
      <x:c r="F297" s="9" t="n">
        <x:f>IF(AND(A297='Disponibilidade'!$B$7,ISNUMBER(B297),B297&gt;='Disponibilidade'!$B$8,B297&lt;'Disponibilidade'!$B$9),E297,0)</x:f>
        <x:v>0</x:v>
      </x:c>
    </x:row>
    <x:row r="298" ht="23" customHeight="1">
      <x:c r="A298" s="9" t="str">
        <x:f>IF('Manutencao'!A52="","",'Manutencao'!B52)</x:f>
      </x:c>
      <x:c r="B298" s="12" t="str">
        <x:f>IF('Manutencao'!A52="","",IF('Manutencao'!H52&lt;&gt;"OK",0,IF('Manutencao'!E52="",2958465,'Manutencao'!E52)))</x:f>
      </x:c>
      <x:c r="C298" s="9" t="n">
        <x:f>IF('Manutencao'!A52="",0,IF('Manutencao'!H52&lt;&gt;"OK",0,-'Manutencao'!C52))</x:f>
        <x:v>0</x:v>
      </x:c>
      <x:c r="D298" s="9" t="str">
        <x:f>IF('Manutencao'!A52="","","Fim "&amp;'Manutencao'!A52)</x:f>
      </x:c>
      <x:c r="E298" s="9" t="str">
        <x:f>IF(A298="","",SUMIFS($C$7:$C$406,$A$7:$A$406,A298,$B$7:$B$406,"&lt;="&amp;B298))</x:f>
      </x:c>
      <x:c r="F298" s="9" t="n">
        <x:f>IF(AND(A298='Disponibilidade'!$B$7,ISNUMBER(B298),B298&gt;='Disponibilidade'!$B$8,B298&lt;'Disponibilidade'!$B$9),E298,0)</x:f>
        <x:v>0</x:v>
      </x:c>
    </x:row>
    <x:row r="299" ht="23" customHeight="1">
      <x:c r="A299" s="9" t="str">
        <x:f>IF('Manutencao'!A53="","",'Manutencao'!B53)</x:f>
      </x:c>
      <x:c r="B299" s="12" t="str">
        <x:f>IF('Manutencao'!A53="","",IF('Manutencao'!H53&lt;&gt;"OK",0,'Manutencao'!D53))</x:f>
      </x:c>
      <x:c r="C299" s="9" t="n">
        <x:f>IF('Manutencao'!A53="",0,IF('Manutencao'!H53&lt;&gt;"OK",0,'Manutencao'!C53))</x:f>
        <x:v>0</x:v>
      </x:c>
      <x:c r="D299" s="9" t="str">
        <x:f>IF('Manutencao'!A53="","","Início "&amp;'Manutencao'!A53)</x:f>
      </x:c>
      <x:c r="E299" s="9" t="str">
        <x:f>IF(A299="","",SUMIFS($C$7:$C$406,$A$7:$A$406,A299,$B$7:$B$406,"&lt;="&amp;B299))</x:f>
      </x:c>
      <x:c r="F299" s="9" t="n">
        <x:f>IF(AND(A299='Disponibilidade'!$B$7,ISNUMBER(B299),B299&gt;='Disponibilidade'!$B$8,B299&lt;'Disponibilidade'!$B$9),E299,0)</x:f>
        <x:v>0</x:v>
      </x:c>
    </x:row>
    <x:row r="300" ht="23" customHeight="1">
      <x:c r="A300" s="9" t="str">
        <x:f>IF('Manutencao'!A53="","",'Manutencao'!B53)</x:f>
      </x:c>
      <x:c r="B300" s="12" t="str">
        <x:f>IF('Manutencao'!A53="","",IF('Manutencao'!H53&lt;&gt;"OK",0,IF('Manutencao'!E53="",2958465,'Manutencao'!E53)))</x:f>
      </x:c>
      <x:c r="C300" s="9" t="n">
        <x:f>IF('Manutencao'!A53="",0,IF('Manutencao'!H53&lt;&gt;"OK",0,-'Manutencao'!C53))</x:f>
        <x:v>0</x:v>
      </x:c>
      <x:c r="D300" s="9" t="str">
        <x:f>IF('Manutencao'!A53="","","Fim "&amp;'Manutencao'!A53)</x:f>
      </x:c>
      <x:c r="E300" s="9" t="str">
        <x:f>IF(A300="","",SUMIFS($C$7:$C$406,$A$7:$A$406,A300,$B$7:$B$406,"&lt;="&amp;B300))</x:f>
      </x:c>
      <x:c r="F300" s="9" t="n">
        <x:f>IF(AND(A300='Disponibilidade'!$B$7,ISNUMBER(B300),B300&gt;='Disponibilidade'!$B$8,B300&lt;'Disponibilidade'!$B$9),E300,0)</x:f>
        <x:v>0</x:v>
      </x:c>
    </x:row>
    <x:row r="301" ht="23" customHeight="1">
      <x:c r="A301" s="9" t="str">
        <x:f>IF('Manutencao'!A54="","",'Manutencao'!B54)</x:f>
      </x:c>
      <x:c r="B301" s="12" t="str">
        <x:f>IF('Manutencao'!A54="","",IF('Manutencao'!H54&lt;&gt;"OK",0,'Manutencao'!D54))</x:f>
      </x:c>
      <x:c r="C301" s="9" t="n">
        <x:f>IF('Manutencao'!A54="",0,IF('Manutencao'!H54&lt;&gt;"OK",0,'Manutencao'!C54))</x:f>
        <x:v>0</x:v>
      </x:c>
      <x:c r="D301" s="9" t="str">
        <x:f>IF('Manutencao'!A54="","","Início "&amp;'Manutencao'!A54)</x:f>
      </x:c>
      <x:c r="E301" s="9" t="str">
        <x:f>IF(A301="","",SUMIFS($C$7:$C$406,$A$7:$A$406,A301,$B$7:$B$406,"&lt;="&amp;B301))</x:f>
      </x:c>
      <x:c r="F301" s="9" t="n">
        <x:f>IF(AND(A301='Disponibilidade'!$B$7,ISNUMBER(B301),B301&gt;='Disponibilidade'!$B$8,B301&lt;'Disponibilidade'!$B$9),E301,0)</x:f>
        <x:v>0</x:v>
      </x:c>
    </x:row>
    <x:row r="302" ht="23" customHeight="1">
      <x:c r="A302" s="9" t="str">
        <x:f>IF('Manutencao'!A54="","",'Manutencao'!B54)</x:f>
      </x:c>
      <x:c r="B302" s="12" t="str">
        <x:f>IF('Manutencao'!A54="","",IF('Manutencao'!H54&lt;&gt;"OK",0,IF('Manutencao'!E54="",2958465,'Manutencao'!E54)))</x:f>
      </x:c>
      <x:c r="C302" s="9" t="n">
        <x:f>IF('Manutencao'!A54="",0,IF('Manutencao'!H54&lt;&gt;"OK",0,-'Manutencao'!C54))</x:f>
        <x:v>0</x:v>
      </x:c>
      <x:c r="D302" s="9" t="str">
        <x:f>IF('Manutencao'!A54="","","Fim "&amp;'Manutencao'!A54)</x:f>
      </x:c>
      <x:c r="E302" s="9" t="str">
        <x:f>IF(A302="","",SUMIFS($C$7:$C$406,$A$7:$A$406,A302,$B$7:$B$406,"&lt;="&amp;B302))</x:f>
      </x:c>
      <x:c r="F302" s="9" t="n">
        <x:f>IF(AND(A302='Disponibilidade'!$B$7,ISNUMBER(B302),B302&gt;='Disponibilidade'!$B$8,B302&lt;'Disponibilidade'!$B$9),E302,0)</x:f>
        <x:v>0</x:v>
      </x:c>
    </x:row>
    <x:row r="303" ht="23" customHeight="1">
      <x:c r="A303" s="9" t="str">
        <x:f>IF('Manutencao'!A55="","",'Manutencao'!B55)</x:f>
      </x:c>
      <x:c r="B303" s="12" t="str">
        <x:f>IF('Manutencao'!A55="","",IF('Manutencao'!H55&lt;&gt;"OK",0,'Manutencao'!D55))</x:f>
      </x:c>
      <x:c r="C303" s="9" t="n">
        <x:f>IF('Manutencao'!A55="",0,IF('Manutencao'!H55&lt;&gt;"OK",0,'Manutencao'!C55))</x:f>
        <x:v>0</x:v>
      </x:c>
      <x:c r="D303" s="9" t="str">
        <x:f>IF('Manutencao'!A55="","","Início "&amp;'Manutencao'!A55)</x:f>
      </x:c>
      <x:c r="E303" s="9" t="str">
        <x:f>IF(A303="","",SUMIFS($C$7:$C$406,$A$7:$A$406,A303,$B$7:$B$406,"&lt;="&amp;B303))</x:f>
      </x:c>
      <x:c r="F303" s="9" t="n">
        <x:f>IF(AND(A303='Disponibilidade'!$B$7,ISNUMBER(B303),B303&gt;='Disponibilidade'!$B$8,B303&lt;'Disponibilidade'!$B$9),E303,0)</x:f>
        <x:v>0</x:v>
      </x:c>
    </x:row>
    <x:row r="304" ht="23" customHeight="1">
      <x:c r="A304" s="9" t="str">
        <x:f>IF('Manutencao'!A55="","",'Manutencao'!B55)</x:f>
      </x:c>
      <x:c r="B304" s="12" t="str">
        <x:f>IF('Manutencao'!A55="","",IF('Manutencao'!H55&lt;&gt;"OK",0,IF('Manutencao'!E55="",2958465,'Manutencao'!E55)))</x:f>
      </x:c>
      <x:c r="C304" s="9" t="n">
        <x:f>IF('Manutencao'!A55="",0,IF('Manutencao'!H55&lt;&gt;"OK",0,-'Manutencao'!C55))</x:f>
        <x:v>0</x:v>
      </x:c>
      <x:c r="D304" s="9" t="str">
        <x:f>IF('Manutencao'!A55="","","Fim "&amp;'Manutencao'!A55)</x:f>
      </x:c>
      <x:c r="E304" s="9" t="str">
        <x:f>IF(A304="","",SUMIFS($C$7:$C$406,$A$7:$A$406,A304,$B$7:$B$406,"&lt;="&amp;B304))</x:f>
      </x:c>
      <x:c r="F304" s="9" t="n">
        <x:f>IF(AND(A304='Disponibilidade'!$B$7,ISNUMBER(B304),B304&gt;='Disponibilidade'!$B$8,B304&lt;'Disponibilidade'!$B$9),E304,0)</x:f>
        <x:v>0</x:v>
      </x:c>
    </x:row>
    <x:row r="305" ht="23" customHeight="1">
      <x:c r="A305" s="9" t="str">
        <x:f>IF('Manutencao'!A56="","",'Manutencao'!B56)</x:f>
      </x:c>
      <x:c r="B305" s="12" t="str">
        <x:f>IF('Manutencao'!A56="","",IF('Manutencao'!H56&lt;&gt;"OK",0,'Manutencao'!D56))</x:f>
      </x:c>
      <x:c r="C305" s="9" t="n">
        <x:f>IF('Manutencao'!A56="",0,IF('Manutencao'!H56&lt;&gt;"OK",0,'Manutencao'!C56))</x:f>
        <x:v>0</x:v>
      </x:c>
      <x:c r="D305" s="9" t="str">
        <x:f>IF('Manutencao'!A56="","","Início "&amp;'Manutencao'!A56)</x:f>
      </x:c>
      <x:c r="E305" s="9" t="str">
        <x:f>IF(A305="","",SUMIFS($C$7:$C$406,$A$7:$A$406,A305,$B$7:$B$406,"&lt;="&amp;B305))</x:f>
      </x:c>
      <x:c r="F305" s="9" t="n">
        <x:f>IF(AND(A305='Disponibilidade'!$B$7,ISNUMBER(B305),B305&gt;='Disponibilidade'!$B$8,B305&lt;'Disponibilidade'!$B$9),E305,0)</x:f>
        <x:v>0</x:v>
      </x:c>
    </x:row>
    <x:row r="306" ht="23" customHeight="1">
      <x:c r="A306" s="9" t="str">
        <x:f>IF('Manutencao'!A56="","",'Manutencao'!B56)</x:f>
      </x:c>
      <x:c r="B306" s="12" t="str">
        <x:f>IF('Manutencao'!A56="","",IF('Manutencao'!H56&lt;&gt;"OK",0,IF('Manutencao'!E56="",2958465,'Manutencao'!E56)))</x:f>
      </x:c>
      <x:c r="C306" s="9" t="n">
        <x:f>IF('Manutencao'!A56="",0,IF('Manutencao'!H56&lt;&gt;"OK",0,-'Manutencao'!C56))</x:f>
        <x:v>0</x:v>
      </x:c>
      <x:c r="D306" s="9" t="str">
        <x:f>IF('Manutencao'!A56="","","Fim "&amp;'Manutencao'!A56)</x:f>
      </x:c>
      <x:c r="E306" s="9" t="str">
        <x:f>IF(A306="","",SUMIFS($C$7:$C$406,$A$7:$A$406,A306,$B$7:$B$406,"&lt;="&amp;B306))</x:f>
      </x:c>
      <x:c r="F306" s="9" t="n">
        <x:f>IF(AND(A306='Disponibilidade'!$B$7,ISNUMBER(B306),B306&gt;='Disponibilidade'!$B$8,B306&lt;'Disponibilidade'!$B$9),E306,0)</x:f>
        <x:v>0</x:v>
      </x:c>
    </x:row>
    <x:row r="307" ht="23" customHeight="1">
      <x:c r="A307" s="9" t="str">
        <x:f>IF('Manutencao'!A57="","",'Manutencao'!B57)</x:f>
      </x:c>
      <x:c r="B307" s="12" t="str">
        <x:f>IF('Manutencao'!A57="","",IF('Manutencao'!H57&lt;&gt;"OK",0,'Manutencao'!D57))</x:f>
      </x:c>
      <x:c r="C307" s="9" t="n">
        <x:f>IF('Manutencao'!A57="",0,IF('Manutencao'!H57&lt;&gt;"OK",0,'Manutencao'!C57))</x:f>
        <x:v>0</x:v>
      </x:c>
      <x:c r="D307" s="9" t="str">
        <x:f>IF('Manutencao'!A57="","","Início "&amp;'Manutencao'!A57)</x:f>
      </x:c>
      <x:c r="E307" s="9" t="str">
        <x:f>IF(A307="","",SUMIFS($C$7:$C$406,$A$7:$A$406,A307,$B$7:$B$406,"&lt;="&amp;B307))</x:f>
      </x:c>
      <x:c r="F307" s="9" t="n">
        <x:f>IF(AND(A307='Disponibilidade'!$B$7,ISNUMBER(B307),B307&gt;='Disponibilidade'!$B$8,B307&lt;'Disponibilidade'!$B$9),E307,0)</x:f>
        <x:v>0</x:v>
      </x:c>
    </x:row>
    <x:row r="308" ht="23" customHeight="1">
      <x:c r="A308" s="9" t="str">
        <x:f>IF('Manutencao'!A57="","",'Manutencao'!B57)</x:f>
      </x:c>
      <x:c r="B308" s="12" t="str">
        <x:f>IF('Manutencao'!A57="","",IF('Manutencao'!H57&lt;&gt;"OK",0,IF('Manutencao'!E57="",2958465,'Manutencao'!E57)))</x:f>
      </x:c>
      <x:c r="C308" s="9" t="n">
        <x:f>IF('Manutencao'!A57="",0,IF('Manutencao'!H57&lt;&gt;"OK",0,-'Manutencao'!C57))</x:f>
        <x:v>0</x:v>
      </x:c>
      <x:c r="D308" s="9" t="str">
        <x:f>IF('Manutencao'!A57="","","Fim "&amp;'Manutencao'!A57)</x:f>
      </x:c>
      <x:c r="E308" s="9" t="str">
        <x:f>IF(A308="","",SUMIFS($C$7:$C$406,$A$7:$A$406,A308,$B$7:$B$406,"&lt;="&amp;B308))</x:f>
      </x:c>
      <x:c r="F308" s="9" t="n">
        <x:f>IF(AND(A308='Disponibilidade'!$B$7,ISNUMBER(B308),B308&gt;='Disponibilidade'!$B$8,B308&lt;'Disponibilidade'!$B$9),E308,0)</x:f>
        <x:v>0</x:v>
      </x:c>
    </x:row>
    <x:row r="309" ht="23" customHeight="1">
      <x:c r="A309" s="9" t="str">
        <x:f>IF('Manutencao'!A58="","",'Manutencao'!B58)</x:f>
      </x:c>
      <x:c r="B309" s="12" t="str">
        <x:f>IF('Manutencao'!A58="","",IF('Manutencao'!H58&lt;&gt;"OK",0,'Manutencao'!D58))</x:f>
      </x:c>
      <x:c r="C309" s="9" t="n">
        <x:f>IF('Manutencao'!A58="",0,IF('Manutencao'!H58&lt;&gt;"OK",0,'Manutencao'!C58))</x:f>
        <x:v>0</x:v>
      </x:c>
      <x:c r="D309" s="9" t="str">
        <x:f>IF('Manutencao'!A58="","","Início "&amp;'Manutencao'!A58)</x:f>
      </x:c>
      <x:c r="E309" s="9" t="str">
        <x:f>IF(A309="","",SUMIFS($C$7:$C$406,$A$7:$A$406,A309,$B$7:$B$406,"&lt;="&amp;B309))</x:f>
      </x:c>
      <x:c r="F309" s="9" t="n">
        <x:f>IF(AND(A309='Disponibilidade'!$B$7,ISNUMBER(B309),B309&gt;='Disponibilidade'!$B$8,B309&lt;'Disponibilidade'!$B$9),E309,0)</x:f>
        <x:v>0</x:v>
      </x:c>
    </x:row>
    <x:row r="310" ht="23" customHeight="1">
      <x:c r="A310" s="9" t="str">
        <x:f>IF('Manutencao'!A58="","",'Manutencao'!B58)</x:f>
      </x:c>
      <x:c r="B310" s="12" t="str">
        <x:f>IF('Manutencao'!A58="","",IF('Manutencao'!H58&lt;&gt;"OK",0,IF('Manutencao'!E58="",2958465,'Manutencao'!E58)))</x:f>
      </x:c>
      <x:c r="C310" s="9" t="n">
        <x:f>IF('Manutencao'!A58="",0,IF('Manutencao'!H58&lt;&gt;"OK",0,-'Manutencao'!C58))</x:f>
        <x:v>0</x:v>
      </x:c>
      <x:c r="D310" s="9" t="str">
        <x:f>IF('Manutencao'!A58="","","Fim "&amp;'Manutencao'!A58)</x:f>
      </x:c>
      <x:c r="E310" s="9" t="str">
        <x:f>IF(A310="","",SUMIFS($C$7:$C$406,$A$7:$A$406,A310,$B$7:$B$406,"&lt;="&amp;B310))</x:f>
      </x:c>
      <x:c r="F310" s="9" t="n">
        <x:f>IF(AND(A310='Disponibilidade'!$B$7,ISNUMBER(B310),B310&gt;='Disponibilidade'!$B$8,B310&lt;'Disponibilidade'!$B$9),E310,0)</x:f>
        <x:v>0</x:v>
      </x:c>
    </x:row>
    <x:row r="311" ht="23" customHeight="1">
      <x:c r="A311" s="9" t="str">
        <x:f>IF('Manutencao'!A59="","",'Manutencao'!B59)</x:f>
      </x:c>
      <x:c r="B311" s="12" t="str">
        <x:f>IF('Manutencao'!A59="","",IF('Manutencao'!H59&lt;&gt;"OK",0,'Manutencao'!D59))</x:f>
      </x:c>
      <x:c r="C311" s="9" t="n">
        <x:f>IF('Manutencao'!A59="",0,IF('Manutencao'!H59&lt;&gt;"OK",0,'Manutencao'!C59))</x:f>
        <x:v>0</x:v>
      </x:c>
      <x:c r="D311" s="9" t="str">
        <x:f>IF('Manutencao'!A59="","","Início "&amp;'Manutencao'!A59)</x:f>
      </x:c>
      <x:c r="E311" s="9" t="str">
        <x:f>IF(A311="","",SUMIFS($C$7:$C$406,$A$7:$A$406,A311,$B$7:$B$406,"&lt;="&amp;B311))</x:f>
      </x:c>
      <x:c r="F311" s="9" t="n">
        <x:f>IF(AND(A311='Disponibilidade'!$B$7,ISNUMBER(B311),B311&gt;='Disponibilidade'!$B$8,B311&lt;'Disponibilidade'!$B$9),E311,0)</x:f>
        <x:v>0</x:v>
      </x:c>
    </x:row>
    <x:row r="312" ht="23" customHeight="1">
      <x:c r="A312" s="9" t="str">
        <x:f>IF('Manutencao'!A59="","",'Manutencao'!B59)</x:f>
      </x:c>
      <x:c r="B312" s="12" t="str">
        <x:f>IF('Manutencao'!A59="","",IF('Manutencao'!H59&lt;&gt;"OK",0,IF('Manutencao'!E59="",2958465,'Manutencao'!E59)))</x:f>
      </x:c>
      <x:c r="C312" s="9" t="n">
        <x:f>IF('Manutencao'!A59="",0,IF('Manutencao'!H59&lt;&gt;"OK",0,-'Manutencao'!C59))</x:f>
        <x:v>0</x:v>
      </x:c>
      <x:c r="D312" s="9" t="str">
        <x:f>IF('Manutencao'!A59="","","Fim "&amp;'Manutencao'!A59)</x:f>
      </x:c>
      <x:c r="E312" s="9" t="str">
        <x:f>IF(A312="","",SUMIFS($C$7:$C$406,$A$7:$A$406,A312,$B$7:$B$406,"&lt;="&amp;B312))</x:f>
      </x:c>
      <x:c r="F312" s="9" t="n">
        <x:f>IF(AND(A312='Disponibilidade'!$B$7,ISNUMBER(B312),B312&gt;='Disponibilidade'!$B$8,B312&lt;'Disponibilidade'!$B$9),E312,0)</x:f>
        <x:v>0</x:v>
      </x:c>
    </x:row>
    <x:row r="313" ht="23" customHeight="1">
      <x:c r="A313" s="9" t="str">
        <x:f>IF('Manutencao'!A60="","",'Manutencao'!B60)</x:f>
      </x:c>
      <x:c r="B313" s="12" t="str">
        <x:f>IF('Manutencao'!A60="","",IF('Manutencao'!H60&lt;&gt;"OK",0,'Manutencao'!D60))</x:f>
      </x:c>
      <x:c r="C313" s="9" t="n">
        <x:f>IF('Manutencao'!A60="",0,IF('Manutencao'!H60&lt;&gt;"OK",0,'Manutencao'!C60))</x:f>
        <x:v>0</x:v>
      </x:c>
      <x:c r="D313" s="9" t="str">
        <x:f>IF('Manutencao'!A60="","","Início "&amp;'Manutencao'!A60)</x:f>
      </x:c>
      <x:c r="E313" s="9" t="str">
        <x:f>IF(A313="","",SUMIFS($C$7:$C$406,$A$7:$A$406,A313,$B$7:$B$406,"&lt;="&amp;B313))</x:f>
      </x:c>
      <x:c r="F313" s="9" t="n">
        <x:f>IF(AND(A313='Disponibilidade'!$B$7,ISNUMBER(B313),B313&gt;='Disponibilidade'!$B$8,B313&lt;'Disponibilidade'!$B$9),E313,0)</x:f>
        <x:v>0</x:v>
      </x:c>
    </x:row>
    <x:row r="314" ht="23" customHeight="1">
      <x:c r="A314" s="9" t="str">
        <x:f>IF('Manutencao'!A60="","",'Manutencao'!B60)</x:f>
      </x:c>
      <x:c r="B314" s="12" t="str">
        <x:f>IF('Manutencao'!A60="","",IF('Manutencao'!H60&lt;&gt;"OK",0,IF('Manutencao'!E60="",2958465,'Manutencao'!E60)))</x:f>
      </x:c>
      <x:c r="C314" s="9" t="n">
        <x:f>IF('Manutencao'!A60="",0,IF('Manutencao'!H60&lt;&gt;"OK",0,-'Manutencao'!C60))</x:f>
        <x:v>0</x:v>
      </x:c>
      <x:c r="D314" s="9" t="str">
        <x:f>IF('Manutencao'!A60="","","Fim "&amp;'Manutencao'!A60)</x:f>
      </x:c>
      <x:c r="E314" s="9" t="str">
        <x:f>IF(A314="","",SUMIFS($C$7:$C$406,$A$7:$A$406,A314,$B$7:$B$406,"&lt;="&amp;B314))</x:f>
      </x:c>
      <x:c r="F314" s="9" t="n">
        <x:f>IF(AND(A314='Disponibilidade'!$B$7,ISNUMBER(B314),B314&gt;='Disponibilidade'!$B$8,B314&lt;'Disponibilidade'!$B$9),E314,0)</x:f>
        <x:v>0</x:v>
      </x:c>
    </x:row>
    <x:row r="315" ht="23" customHeight="1">
      <x:c r="A315" s="9" t="str">
        <x:f>IF('Manutencao'!A61="","",'Manutencao'!B61)</x:f>
      </x:c>
      <x:c r="B315" s="12" t="str">
        <x:f>IF('Manutencao'!A61="","",IF('Manutencao'!H61&lt;&gt;"OK",0,'Manutencao'!D61))</x:f>
      </x:c>
      <x:c r="C315" s="9" t="n">
        <x:f>IF('Manutencao'!A61="",0,IF('Manutencao'!H61&lt;&gt;"OK",0,'Manutencao'!C61))</x:f>
        <x:v>0</x:v>
      </x:c>
      <x:c r="D315" s="9" t="str">
        <x:f>IF('Manutencao'!A61="","","Início "&amp;'Manutencao'!A61)</x:f>
      </x:c>
      <x:c r="E315" s="9" t="str">
        <x:f>IF(A315="","",SUMIFS($C$7:$C$406,$A$7:$A$406,A315,$B$7:$B$406,"&lt;="&amp;B315))</x:f>
      </x:c>
      <x:c r="F315" s="9" t="n">
        <x:f>IF(AND(A315='Disponibilidade'!$B$7,ISNUMBER(B315),B315&gt;='Disponibilidade'!$B$8,B315&lt;'Disponibilidade'!$B$9),E315,0)</x:f>
        <x:v>0</x:v>
      </x:c>
    </x:row>
    <x:row r="316" ht="23" customHeight="1">
      <x:c r="A316" s="9" t="str">
        <x:f>IF('Manutencao'!A61="","",'Manutencao'!B61)</x:f>
      </x:c>
      <x:c r="B316" s="12" t="str">
        <x:f>IF('Manutencao'!A61="","",IF('Manutencao'!H61&lt;&gt;"OK",0,IF('Manutencao'!E61="",2958465,'Manutencao'!E61)))</x:f>
      </x:c>
      <x:c r="C316" s="9" t="n">
        <x:f>IF('Manutencao'!A61="",0,IF('Manutencao'!H61&lt;&gt;"OK",0,-'Manutencao'!C61))</x:f>
        <x:v>0</x:v>
      </x:c>
      <x:c r="D316" s="9" t="str">
        <x:f>IF('Manutencao'!A61="","","Fim "&amp;'Manutencao'!A61)</x:f>
      </x:c>
      <x:c r="E316" s="9" t="str">
        <x:f>IF(A316="","",SUMIFS($C$7:$C$406,$A$7:$A$406,A316,$B$7:$B$406,"&lt;="&amp;B316))</x:f>
      </x:c>
      <x:c r="F316" s="9" t="n">
        <x:f>IF(AND(A316='Disponibilidade'!$B$7,ISNUMBER(B316),B316&gt;='Disponibilidade'!$B$8,B316&lt;'Disponibilidade'!$B$9),E316,0)</x:f>
        <x:v>0</x:v>
      </x:c>
    </x:row>
    <x:row r="317" ht="23" customHeight="1">
      <x:c r="A317" s="9" t="str">
        <x:f>IF('Manutencao'!A62="","",'Manutencao'!B62)</x:f>
      </x:c>
      <x:c r="B317" s="12" t="str">
        <x:f>IF('Manutencao'!A62="","",IF('Manutencao'!H62&lt;&gt;"OK",0,'Manutencao'!D62))</x:f>
      </x:c>
      <x:c r="C317" s="9" t="n">
        <x:f>IF('Manutencao'!A62="",0,IF('Manutencao'!H62&lt;&gt;"OK",0,'Manutencao'!C62))</x:f>
        <x:v>0</x:v>
      </x:c>
      <x:c r="D317" s="9" t="str">
        <x:f>IF('Manutencao'!A62="","","Início "&amp;'Manutencao'!A62)</x:f>
      </x:c>
      <x:c r="E317" s="9" t="str">
        <x:f>IF(A317="","",SUMIFS($C$7:$C$406,$A$7:$A$406,A317,$B$7:$B$406,"&lt;="&amp;B317))</x:f>
      </x:c>
      <x:c r="F317" s="9" t="n">
        <x:f>IF(AND(A317='Disponibilidade'!$B$7,ISNUMBER(B317),B317&gt;='Disponibilidade'!$B$8,B317&lt;'Disponibilidade'!$B$9),E317,0)</x:f>
        <x:v>0</x:v>
      </x:c>
    </x:row>
    <x:row r="318" ht="23" customHeight="1">
      <x:c r="A318" s="9" t="str">
        <x:f>IF('Manutencao'!A62="","",'Manutencao'!B62)</x:f>
      </x:c>
      <x:c r="B318" s="12" t="str">
        <x:f>IF('Manutencao'!A62="","",IF('Manutencao'!H62&lt;&gt;"OK",0,IF('Manutencao'!E62="",2958465,'Manutencao'!E62)))</x:f>
      </x:c>
      <x:c r="C318" s="9" t="n">
        <x:f>IF('Manutencao'!A62="",0,IF('Manutencao'!H62&lt;&gt;"OK",0,-'Manutencao'!C62))</x:f>
        <x:v>0</x:v>
      </x:c>
      <x:c r="D318" s="9" t="str">
        <x:f>IF('Manutencao'!A62="","","Fim "&amp;'Manutencao'!A62)</x:f>
      </x:c>
      <x:c r="E318" s="9" t="str">
        <x:f>IF(A318="","",SUMIFS($C$7:$C$406,$A$7:$A$406,A318,$B$7:$B$406,"&lt;="&amp;B318))</x:f>
      </x:c>
      <x:c r="F318" s="9" t="n">
        <x:f>IF(AND(A318='Disponibilidade'!$B$7,ISNUMBER(B318),B318&gt;='Disponibilidade'!$B$8,B318&lt;'Disponibilidade'!$B$9),E318,0)</x:f>
        <x:v>0</x:v>
      </x:c>
    </x:row>
    <x:row r="319" ht="23" customHeight="1">
      <x:c r="A319" s="9" t="str">
        <x:f>IF('Manutencao'!A63="","",'Manutencao'!B63)</x:f>
      </x:c>
      <x:c r="B319" s="12" t="str">
        <x:f>IF('Manutencao'!A63="","",IF('Manutencao'!H63&lt;&gt;"OK",0,'Manutencao'!D63))</x:f>
      </x:c>
      <x:c r="C319" s="9" t="n">
        <x:f>IF('Manutencao'!A63="",0,IF('Manutencao'!H63&lt;&gt;"OK",0,'Manutencao'!C63))</x:f>
        <x:v>0</x:v>
      </x:c>
      <x:c r="D319" s="9" t="str">
        <x:f>IF('Manutencao'!A63="","","Início "&amp;'Manutencao'!A63)</x:f>
      </x:c>
      <x:c r="E319" s="9" t="str">
        <x:f>IF(A319="","",SUMIFS($C$7:$C$406,$A$7:$A$406,A319,$B$7:$B$406,"&lt;="&amp;B319))</x:f>
      </x:c>
      <x:c r="F319" s="9" t="n">
        <x:f>IF(AND(A319='Disponibilidade'!$B$7,ISNUMBER(B319),B319&gt;='Disponibilidade'!$B$8,B319&lt;'Disponibilidade'!$B$9),E319,0)</x:f>
        <x:v>0</x:v>
      </x:c>
    </x:row>
    <x:row r="320" ht="23" customHeight="1">
      <x:c r="A320" s="9" t="str">
        <x:f>IF('Manutencao'!A63="","",'Manutencao'!B63)</x:f>
      </x:c>
      <x:c r="B320" s="12" t="str">
        <x:f>IF('Manutencao'!A63="","",IF('Manutencao'!H63&lt;&gt;"OK",0,IF('Manutencao'!E63="",2958465,'Manutencao'!E63)))</x:f>
      </x:c>
      <x:c r="C320" s="9" t="n">
        <x:f>IF('Manutencao'!A63="",0,IF('Manutencao'!H63&lt;&gt;"OK",0,-'Manutencao'!C63))</x:f>
        <x:v>0</x:v>
      </x:c>
      <x:c r="D320" s="9" t="str">
        <x:f>IF('Manutencao'!A63="","","Fim "&amp;'Manutencao'!A63)</x:f>
      </x:c>
      <x:c r="E320" s="9" t="str">
        <x:f>IF(A320="","",SUMIFS($C$7:$C$406,$A$7:$A$406,A320,$B$7:$B$406,"&lt;="&amp;B320))</x:f>
      </x:c>
      <x:c r="F320" s="9" t="n">
        <x:f>IF(AND(A320='Disponibilidade'!$B$7,ISNUMBER(B320),B320&gt;='Disponibilidade'!$B$8,B320&lt;'Disponibilidade'!$B$9),E320,0)</x:f>
        <x:v>0</x:v>
      </x:c>
    </x:row>
    <x:row r="321" ht="23" customHeight="1">
      <x:c r="A321" s="9" t="str">
        <x:f>IF('Manutencao'!A64="","",'Manutencao'!B64)</x:f>
      </x:c>
      <x:c r="B321" s="12" t="str">
        <x:f>IF('Manutencao'!A64="","",IF('Manutencao'!H64&lt;&gt;"OK",0,'Manutencao'!D64))</x:f>
      </x:c>
      <x:c r="C321" s="9" t="n">
        <x:f>IF('Manutencao'!A64="",0,IF('Manutencao'!H64&lt;&gt;"OK",0,'Manutencao'!C64))</x:f>
        <x:v>0</x:v>
      </x:c>
      <x:c r="D321" s="9" t="str">
        <x:f>IF('Manutencao'!A64="","","Início "&amp;'Manutencao'!A64)</x:f>
      </x:c>
      <x:c r="E321" s="9" t="str">
        <x:f>IF(A321="","",SUMIFS($C$7:$C$406,$A$7:$A$406,A321,$B$7:$B$406,"&lt;="&amp;B321))</x:f>
      </x:c>
      <x:c r="F321" s="9" t="n">
        <x:f>IF(AND(A321='Disponibilidade'!$B$7,ISNUMBER(B321),B321&gt;='Disponibilidade'!$B$8,B321&lt;'Disponibilidade'!$B$9),E321,0)</x:f>
        <x:v>0</x:v>
      </x:c>
    </x:row>
    <x:row r="322" ht="23" customHeight="1">
      <x:c r="A322" s="9" t="str">
        <x:f>IF('Manutencao'!A64="","",'Manutencao'!B64)</x:f>
      </x:c>
      <x:c r="B322" s="12" t="str">
        <x:f>IF('Manutencao'!A64="","",IF('Manutencao'!H64&lt;&gt;"OK",0,IF('Manutencao'!E64="",2958465,'Manutencao'!E64)))</x:f>
      </x:c>
      <x:c r="C322" s="9" t="n">
        <x:f>IF('Manutencao'!A64="",0,IF('Manutencao'!H64&lt;&gt;"OK",0,-'Manutencao'!C64))</x:f>
        <x:v>0</x:v>
      </x:c>
      <x:c r="D322" s="9" t="str">
        <x:f>IF('Manutencao'!A64="","","Fim "&amp;'Manutencao'!A64)</x:f>
      </x:c>
      <x:c r="E322" s="9" t="str">
        <x:f>IF(A322="","",SUMIFS($C$7:$C$406,$A$7:$A$406,A322,$B$7:$B$406,"&lt;="&amp;B322))</x:f>
      </x:c>
      <x:c r="F322" s="9" t="n">
        <x:f>IF(AND(A322='Disponibilidade'!$B$7,ISNUMBER(B322),B322&gt;='Disponibilidade'!$B$8,B322&lt;'Disponibilidade'!$B$9),E322,0)</x:f>
        <x:v>0</x:v>
      </x:c>
    </x:row>
    <x:row r="323" ht="23" customHeight="1">
      <x:c r="A323" s="9" t="str">
        <x:f>IF('Manutencao'!A65="","",'Manutencao'!B65)</x:f>
      </x:c>
      <x:c r="B323" s="12" t="str">
        <x:f>IF('Manutencao'!A65="","",IF('Manutencao'!H65&lt;&gt;"OK",0,'Manutencao'!D65))</x:f>
      </x:c>
      <x:c r="C323" s="9" t="n">
        <x:f>IF('Manutencao'!A65="",0,IF('Manutencao'!H65&lt;&gt;"OK",0,'Manutencao'!C65))</x:f>
        <x:v>0</x:v>
      </x:c>
      <x:c r="D323" s="9" t="str">
        <x:f>IF('Manutencao'!A65="","","Início "&amp;'Manutencao'!A65)</x:f>
      </x:c>
      <x:c r="E323" s="9" t="str">
        <x:f>IF(A323="","",SUMIFS($C$7:$C$406,$A$7:$A$406,A323,$B$7:$B$406,"&lt;="&amp;B323))</x:f>
      </x:c>
      <x:c r="F323" s="9" t="n">
        <x:f>IF(AND(A323='Disponibilidade'!$B$7,ISNUMBER(B323),B323&gt;='Disponibilidade'!$B$8,B323&lt;'Disponibilidade'!$B$9),E323,0)</x:f>
        <x:v>0</x:v>
      </x:c>
    </x:row>
    <x:row r="324" ht="23" customHeight="1">
      <x:c r="A324" s="9" t="str">
        <x:f>IF('Manutencao'!A65="","",'Manutencao'!B65)</x:f>
      </x:c>
      <x:c r="B324" s="12" t="str">
        <x:f>IF('Manutencao'!A65="","",IF('Manutencao'!H65&lt;&gt;"OK",0,IF('Manutencao'!E65="",2958465,'Manutencao'!E65)))</x:f>
      </x:c>
      <x:c r="C324" s="9" t="n">
        <x:f>IF('Manutencao'!A65="",0,IF('Manutencao'!H65&lt;&gt;"OK",0,-'Manutencao'!C65))</x:f>
        <x:v>0</x:v>
      </x:c>
      <x:c r="D324" s="9" t="str">
        <x:f>IF('Manutencao'!A65="","","Fim "&amp;'Manutencao'!A65)</x:f>
      </x:c>
      <x:c r="E324" s="9" t="str">
        <x:f>IF(A324="","",SUMIFS($C$7:$C$406,$A$7:$A$406,A324,$B$7:$B$406,"&lt;="&amp;B324))</x:f>
      </x:c>
      <x:c r="F324" s="9" t="n">
        <x:f>IF(AND(A324='Disponibilidade'!$B$7,ISNUMBER(B324),B324&gt;='Disponibilidade'!$B$8,B324&lt;'Disponibilidade'!$B$9),E324,0)</x:f>
        <x:v>0</x:v>
      </x:c>
    </x:row>
    <x:row r="325" ht="23" customHeight="1">
      <x:c r="A325" s="9" t="str">
        <x:f>IF('Manutencao'!A66="","",'Manutencao'!B66)</x:f>
      </x:c>
      <x:c r="B325" s="12" t="str">
        <x:f>IF('Manutencao'!A66="","",IF('Manutencao'!H66&lt;&gt;"OK",0,'Manutencao'!D66))</x:f>
      </x:c>
      <x:c r="C325" s="9" t="n">
        <x:f>IF('Manutencao'!A66="",0,IF('Manutencao'!H66&lt;&gt;"OK",0,'Manutencao'!C66))</x:f>
        <x:v>0</x:v>
      </x:c>
      <x:c r="D325" s="9" t="str">
        <x:f>IF('Manutencao'!A66="","","Início "&amp;'Manutencao'!A66)</x:f>
      </x:c>
      <x:c r="E325" s="9" t="str">
        <x:f>IF(A325="","",SUMIFS($C$7:$C$406,$A$7:$A$406,A325,$B$7:$B$406,"&lt;="&amp;B325))</x:f>
      </x:c>
      <x:c r="F325" s="9" t="n">
        <x:f>IF(AND(A325='Disponibilidade'!$B$7,ISNUMBER(B325),B325&gt;='Disponibilidade'!$B$8,B325&lt;'Disponibilidade'!$B$9),E325,0)</x:f>
        <x:v>0</x:v>
      </x:c>
    </x:row>
    <x:row r="326" ht="23" customHeight="1">
      <x:c r="A326" s="9" t="str">
        <x:f>IF('Manutencao'!A66="","",'Manutencao'!B66)</x:f>
      </x:c>
      <x:c r="B326" s="12" t="str">
        <x:f>IF('Manutencao'!A66="","",IF('Manutencao'!H66&lt;&gt;"OK",0,IF('Manutencao'!E66="",2958465,'Manutencao'!E66)))</x:f>
      </x:c>
      <x:c r="C326" s="9" t="n">
        <x:f>IF('Manutencao'!A66="",0,IF('Manutencao'!H66&lt;&gt;"OK",0,-'Manutencao'!C66))</x:f>
        <x:v>0</x:v>
      </x:c>
      <x:c r="D326" s="9" t="str">
        <x:f>IF('Manutencao'!A66="","","Fim "&amp;'Manutencao'!A66)</x:f>
      </x:c>
      <x:c r="E326" s="9" t="str">
        <x:f>IF(A326="","",SUMIFS($C$7:$C$406,$A$7:$A$406,A326,$B$7:$B$406,"&lt;="&amp;B326))</x:f>
      </x:c>
      <x:c r="F326" s="9" t="n">
        <x:f>IF(AND(A326='Disponibilidade'!$B$7,ISNUMBER(B326),B326&gt;='Disponibilidade'!$B$8,B326&lt;'Disponibilidade'!$B$9),E326,0)</x:f>
        <x:v>0</x:v>
      </x:c>
    </x:row>
    <x:row r="327" ht="23" customHeight="1">
      <x:c r="A327" s="9" t="str">
        <x:f>IF('Manutencao'!A67="","",'Manutencao'!B67)</x:f>
      </x:c>
      <x:c r="B327" s="12" t="str">
        <x:f>IF('Manutencao'!A67="","",IF('Manutencao'!H67&lt;&gt;"OK",0,'Manutencao'!D67))</x:f>
      </x:c>
      <x:c r="C327" s="9" t="n">
        <x:f>IF('Manutencao'!A67="",0,IF('Manutencao'!H67&lt;&gt;"OK",0,'Manutencao'!C67))</x:f>
        <x:v>0</x:v>
      </x:c>
      <x:c r="D327" s="9" t="str">
        <x:f>IF('Manutencao'!A67="","","Início "&amp;'Manutencao'!A67)</x:f>
      </x:c>
      <x:c r="E327" s="9" t="str">
        <x:f>IF(A327="","",SUMIFS($C$7:$C$406,$A$7:$A$406,A327,$B$7:$B$406,"&lt;="&amp;B327))</x:f>
      </x:c>
      <x:c r="F327" s="9" t="n">
        <x:f>IF(AND(A327='Disponibilidade'!$B$7,ISNUMBER(B327),B327&gt;='Disponibilidade'!$B$8,B327&lt;'Disponibilidade'!$B$9),E327,0)</x:f>
        <x:v>0</x:v>
      </x:c>
    </x:row>
    <x:row r="328" ht="23" customHeight="1">
      <x:c r="A328" s="9" t="str">
        <x:f>IF('Manutencao'!A67="","",'Manutencao'!B67)</x:f>
      </x:c>
      <x:c r="B328" s="12" t="str">
        <x:f>IF('Manutencao'!A67="","",IF('Manutencao'!H67&lt;&gt;"OK",0,IF('Manutencao'!E67="",2958465,'Manutencao'!E67)))</x:f>
      </x:c>
      <x:c r="C328" s="9" t="n">
        <x:f>IF('Manutencao'!A67="",0,IF('Manutencao'!H67&lt;&gt;"OK",0,-'Manutencao'!C67))</x:f>
        <x:v>0</x:v>
      </x:c>
      <x:c r="D328" s="9" t="str">
        <x:f>IF('Manutencao'!A67="","","Fim "&amp;'Manutencao'!A67)</x:f>
      </x:c>
      <x:c r="E328" s="9" t="str">
        <x:f>IF(A328="","",SUMIFS($C$7:$C$406,$A$7:$A$406,A328,$B$7:$B$406,"&lt;="&amp;B328))</x:f>
      </x:c>
      <x:c r="F328" s="9" t="n">
        <x:f>IF(AND(A328='Disponibilidade'!$B$7,ISNUMBER(B328),B328&gt;='Disponibilidade'!$B$8,B328&lt;'Disponibilidade'!$B$9),E328,0)</x:f>
        <x:v>0</x:v>
      </x:c>
    </x:row>
    <x:row r="329" ht="23" customHeight="1">
      <x:c r="A329" s="9" t="str">
        <x:f>IF('Manutencao'!A68="","",'Manutencao'!B68)</x:f>
      </x:c>
      <x:c r="B329" s="12" t="str">
        <x:f>IF('Manutencao'!A68="","",IF('Manutencao'!H68&lt;&gt;"OK",0,'Manutencao'!D68))</x:f>
      </x:c>
      <x:c r="C329" s="9" t="n">
        <x:f>IF('Manutencao'!A68="",0,IF('Manutencao'!H68&lt;&gt;"OK",0,'Manutencao'!C68))</x:f>
        <x:v>0</x:v>
      </x:c>
      <x:c r="D329" s="9" t="str">
        <x:f>IF('Manutencao'!A68="","","Início "&amp;'Manutencao'!A68)</x:f>
      </x:c>
      <x:c r="E329" s="9" t="str">
        <x:f>IF(A329="","",SUMIFS($C$7:$C$406,$A$7:$A$406,A329,$B$7:$B$406,"&lt;="&amp;B329))</x:f>
      </x:c>
      <x:c r="F329" s="9" t="n">
        <x:f>IF(AND(A329='Disponibilidade'!$B$7,ISNUMBER(B329),B329&gt;='Disponibilidade'!$B$8,B329&lt;'Disponibilidade'!$B$9),E329,0)</x:f>
        <x:v>0</x:v>
      </x:c>
    </x:row>
    <x:row r="330" ht="23" customHeight="1">
      <x:c r="A330" s="9" t="str">
        <x:f>IF('Manutencao'!A68="","",'Manutencao'!B68)</x:f>
      </x:c>
      <x:c r="B330" s="12" t="str">
        <x:f>IF('Manutencao'!A68="","",IF('Manutencao'!H68&lt;&gt;"OK",0,IF('Manutencao'!E68="",2958465,'Manutencao'!E68)))</x:f>
      </x:c>
      <x:c r="C330" s="9" t="n">
        <x:f>IF('Manutencao'!A68="",0,IF('Manutencao'!H68&lt;&gt;"OK",0,-'Manutencao'!C68))</x:f>
        <x:v>0</x:v>
      </x:c>
      <x:c r="D330" s="9" t="str">
        <x:f>IF('Manutencao'!A68="","","Fim "&amp;'Manutencao'!A68)</x:f>
      </x:c>
      <x:c r="E330" s="9" t="str">
        <x:f>IF(A330="","",SUMIFS($C$7:$C$406,$A$7:$A$406,A330,$B$7:$B$406,"&lt;="&amp;B330))</x:f>
      </x:c>
      <x:c r="F330" s="9" t="n">
        <x:f>IF(AND(A330='Disponibilidade'!$B$7,ISNUMBER(B330),B330&gt;='Disponibilidade'!$B$8,B330&lt;'Disponibilidade'!$B$9),E330,0)</x:f>
        <x:v>0</x:v>
      </x:c>
    </x:row>
    <x:row r="331" ht="23" customHeight="1">
      <x:c r="A331" s="9" t="str">
        <x:f>IF('Manutencao'!A69="","",'Manutencao'!B69)</x:f>
      </x:c>
      <x:c r="B331" s="12" t="str">
        <x:f>IF('Manutencao'!A69="","",IF('Manutencao'!H69&lt;&gt;"OK",0,'Manutencao'!D69))</x:f>
      </x:c>
      <x:c r="C331" s="9" t="n">
        <x:f>IF('Manutencao'!A69="",0,IF('Manutencao'!H69&lt;&gt;"OK",0,'Manutencao'!C69))</x:f>
        <x:v>0</x:v>
      </x:c>
      <x:c r="D331" s="9" t="str">
        <x:f>IF('Manutencao'!A69="","","Início "&amp;'Manutencao'!A69)</x:f>
      </x:c>
      <x:c r="E331" s="9" t="str">
        <x:f>IF(A331="","",SUMIFS($C$7:$C$406,$A$7:$A$406,A331,$B$7:$B$406,"&lt;="&amp;B331))</x:f>
      </x:c>
      <x:c r="F331" s="9" t="n">
        <x:f>IF(AND(A331='Disponibilidade'!$B$7,ISNUMBER(B331),B331&gt;='Disponibilidade'!$B$8,B331&lt;'Disponibilidade'!$B$9),E331,0)</x:f>
        <x:v>0</x:v>
      </x:c>
    </x:row>
    <x:row r="332" ht="23" customHeight="1">
      <x:c r="A332" s="9" t="str">
        <x:f>IF('Manutencao'!A69="","",'Manutencao'!B69)</x:f>
      </x:c>
      <x:c r="B332" s="12" t="str">
        <x:f>IF('Manutencao'!A69="","",IF('Manutencao'!H69&lt;&gt;"OK",0,IF('Manutencao'!E69="",2958465,'Manutencao'!E69)))</x:f>
      </x:c>
      <x:c r="C332" s="9" t="n">
        <x:f>IF('Manutencao'!A69="",0,IF('Manutencao'!H69&lt;&gt;"OK",0,-'Manutencao'!C69))</x:f>
        <x:v>0</x:v>
      </x:c>
      <x:c r="D332" s="9" t="str">
        <x:f>IF('Manutencao'!A69="","","Fim "&amp;'Manutencao'!A69)</x:f>
      </x:c>
      <x:c r="E332" s="9" t="str">
        <x:f>IF(A332="","",SUMIFS($C$7:$C$406,$A$7:$A$406,A332,$B$7:$B$406,"&lt;="&amp;B332))</x:f>
      </x:c>
      <x:c r="F332" s="9" t="n">
        <x:f>IF(AND(A332='Disponibilidade'!$B$7,ISNUMBER(B332),B332&gt;='Disponibilidade'!$B$8,B332&lt;'Disponibilidade'!$B$9),E332,0)</x:f>
        <x:v>0</x:v>
      </x:c>
    </x:row>
    <x:row r="333" ht="23" customHeight="1">
      <x:c r="A333" s="9" t="str">
        <x:f>IF('Manutencao'!A70="","",'Manutencao'!B70)</x:f>
      </x:c>
      <x:c r="B333" s="12" t="str">
        <x:f>IF('Manutencao'!A70="","",IF('Manutencao'!H70&lt;&gt;"OK",0,'Manutencao'!D70))</x:f>
      </x:c>
      <x:c r="C333" s="9" t="n">
        <x:f>IF('Manutencao'!A70="",0,IF('Manutencao'!H70&lt;&gt;"OK",0,'Manutencao'!C70))</x:f>
        <x:v>0</x:v>
      </x:c>
      <x:c r="D333" s="9" t="str">
        <x:f>IF('Manutencao'!A70="","","Início "&amp;'Manutencao'!A70)</x:f>
      </x:c>
      <x:c r="E333" s="9" t="str">
        <x:f>IF(A333="","",SUMIFS($C$7:$C$406,$A$7:$A$406,A333,$B$7:$B$406,"&lt;="&amp;B333))</x:f>
      </x:c>
      <x:c r="F333" s="9" t="n">
        <x:f>IF(AND(A333='Disponibilidade'!$B$7,ISNUMBER(B333),B333&gt;='Disponibilidade'!$B$8,B333&lt;'Disponibilidade'!$B$9),E333,0)</x:f>
        <x:v>0</x:v>
      </x:c>
    </x:row>
    <x:row r="334" ht="23" customHeight="1">
      <x:c r="A334" s="9" t="str">
        <x:f>IF('Manutencao'!A70="","",'Manutencao'!B70)</x:f>
      </x:c>
      <x:c r="B334" s="12" t="str">
        <x:f>IF('Manutencao'!A70="","",IF('Manutencao'!H70&lt;&gt;"OK",0,IF('Manutencao'!E70="",2958465,'Manutencao'!E70)))</x:f>
      </x:c>
      <x:c r="C334" s="9" t="n">
        <x:f>IF('Manutencao'!A70="",0,IF('Manutencao'!H70&lt;&gt;"OK",0,-'Manutencao'!C70))</x:f>
        <x:v>0</x:v>
      </x:c>
      <x:c r="D334" s="9" t="str">
        <x:f>IF('Manutencao'!A70="","","Fim "&amp;'Manutencao'!A70)</x:f>
      </x:c>
      <x:c r="E334" s="9" t="str">
        <x:f>IF(A334="","",SUMIFS($C$7:$C$406,$A$7:$A$406,A334,$B$7:$B$406,"&lt;="&amp;B334))</x:f>
      </x:c>
      <x:c r="F334" s="9" t="n">
        <x:f>IF(AND(A334='Disponibilidade'!$B$7,ISNUMBER(B334),B334&gt;='Disponibilidade'!$B$8,B334&lt;'Disponibilidade'!$B$9),E334,0)</x:f>
        <x:v>0</x:v>
      </x:c>
    </x:row>
    <x:row r="335" ht="23" customHeight="1">
      <x:c r="A335" s="9" t="str">
        <x:f>IF('Manutencao'!A71="","",'Manutencao'!B71)</x:f>
      </x:c>
      <x:c r="B335" s="12" t="str">
        <x:f>IF('Manutencao'!A71="","",IF('Manutencao'!H71&lt;&gt;"OK",0,'Manutencao'!D71))</x:f>
      </x:c>
      <x:c r="C335" s="9" t="n">
        <x:f>IF('Manutencao'!A71="",0,IF('Manutencao'!H71&lt;&gt;"OK",0,'Manutencao'!C71))</x:f>
        <x:v>0</x:v>
      </x:c>
      <x:c r="D335" s="9" t="str">
        <x:f>IF('Manutencao'!A71="","","Início "&amp;'Manutencao'!A71)</x:f>
      </x:c>
      <x:c r="E335" s="9" t="str">
        <x:f>IF(A335="","",SUMIFS($C$7:$C$406,$A$7:$A$406,A335,$B$7:$B$406,"&lt;="&amp;B335))</x:f>
      </x:c>
      <x:c r="F335" s="9" t="n">
        <x:f>IF(AND(A335='Disponibilidade'!$B$7,ISNUMBER(B335),B335&gt;='Disponibilidade'!$B$8,B335&lt;'Disponibilidade'!$B$9),E335,0)</x:f>
        <x:v>0</x:v>
      </x:c>
    </x:row>
    <x:row r="336" ht="23" customHeight="1">
      <x:c r="A336" s="9" t="str">
        <x:f>IF('Manutencao'!A71="","",'Manutencao'!B71)</x:f>
      </x:c>
      <x:c r="B336" s="12" t="str">
        <x:f>IF('Manutencao'!A71="","",IF('Manutencao'!H71&lt;&gt;"OK",0,IF('Manutencao'!E71="",2958465,'Manutencao'!E71)))</x:f>
      </x:c>
      <x:c r="C336" s="9" t="n">
        <x:f>IF('Manutencao'!A71="",0,IF('Manutencao'!H71&lt;&gt;"OK",0,-'Manutencao'!C71))</x:f>
        <x:v>0</x:v>
      </x:c>
      <x:c r="D336" s="9" t="str">
        <x:f>IF('Manutencao'!A71="","","Fim "&amp;'Manutencao'!A71)</x:f>
      </x:c>
      <x:c r="E336" s="9" t="str">
        <x:f>IF(A336="","",SUMIFS($C$7:$C$406,$A$7:$A$406,A336,$B$7:$B$406,"&lt;="&amp;B336))</x:f>
      </x:c>
      <x:c r="F336" s="9" t="n">
        <x:f>IF(AND(A336='Disponibilidade'!$B$7,ISNUMBER(B336),B336&gt;='Disponibilidade'!$B$8,B336&lt;'Disponibilidade'!$B$9),E336,0)</x:f>
        <x:v>0</x:v>
      </x:c>
    </x:row>
    <x:row r="337" ht="23" customHeight="1">
      <x:c r="A337" s="9" t="str">
        <x:f>IF('Manutencao'!A72="","",'Manutencao'!B72)</x:f>
      </x:c>
      <x:c r="B337" s="12" t="str">
        <x:f>IF('Manutencao'!A72="","",IF('Manutencao'!H72&lt;&gt;"OK",0,'Manutencao'!D72))</x:f>
      </x:c>
      <x:c r="C337" s="9" t="n">
        <x:f>IF('Manutencao'!A72="",0,IF('Manutencao'!H72&lt;&gt;"OK",0,'Manutencao'!C72))</x:f>
        <x:v>0</x:v>
      </x:c>
      <x:c r="D337" s="9" t="str">
        <x:f>IF('Manutencao'!A72="","","Início "&amp;'Manutencao'!A72)</x:f>
      </x:c>
      <x:c r="E337" s="9" t="str">
        <x:f>IF(A337="","",SUMIFS($C$7:$C$406,$A$7:$A$406,A337,$B$7:$B$406,"&lt;="&amp;B337))</x:f>
      </x:c>
      <x:c r="F337" s="9" t="n">
        <x:f>IF(AND(A337='Disponibilidade'!$B$7,ISNUMBER(B337),B337&gt;='Disponibilidade'!$B$8,B337&lt;'Disponibilidade'!$B$9),E337,0)</x:f>
        <x:v>0</x:v>
      </x:c>
    </x:row>
    <x:row r="338" ht="23" customHeight="1">
      <x:c r="A338" s="9" t="str">
        <x:f>IF('Manutencao'!A72="","",'Manutencao'!B72)</x:f>
      </x:c>
      <x:c r="B338" s="12" t="str">
        <x:f>IF('Manutencao'!A72="","",IF('Manutencao'!H72&lt;&gt;"OK",0,IF('Manutencao'!E72="",2958465,'Manutencao'!E72)))</x:f>
      </x:c>
      <x:c r="C338" s="9" t="n">
        <x:f>IF('Manutencao'!A72="",0,IF('Manutencao'!H72&lt;&gt;"OK",0,-'Manutencao'!C72))</x:f>
        <x:v>0</x:v>
      </x:c>
      <x:c r="D338" s="9" t="str">
        <x:f>IF('Manutencao'!A72="","","Fim "&amp;'Manutencao'!A72)</x:f>
      </x:c>
      <x:c r="E338" s="9" t="str">
        <x:f>IF(A338="","",SUMIFS($C$7:$C$406,$A$7:$A$406,A338,$B$7:$B$406,"&lt;="&amp;B338))</x:f>
      </x:c>
      <x:c r="F338" s="9" t="n">
        <x:f>IF(AND(A338='Disponibilidade'!$B$7,ISNUMBER(B338),B338&gt;='Disponibilidade'!$B$8,B338&lt;'Disponibilidade'!$B$9),E338,0)</x:f>
        <x:v>0</x:v>
      </x:c>
    </x:row>
    <x:row r="339" ht="23" customHeight="1">
      <x:c r="A339" s="9" t="str">
        <x:f>IF('Manutencao'!A73="","",'Manutencao'!B73)</x:f>
      </x:c>
      <x:c r="B339" s="12" t="str">
        <x:f>IF('Manutencao'!A73="","",IF('Manutencao'!H73&lt;&gt;"OK",0,'Manutencao'!D73))</x:f>
      </x:c>
      <x:c r="C339" s="9" t="n">
        <x:f>IF('Manutencao'!A73="",0,IF('Manutencao'!H73&lt;&gt;"OK",0,'Manutencao'!C73))</x:f>
        <x:v>0</x:v>
      </x:c>
      <x:c r="D339" s="9" t="str">
        <x:f>IF('Manutencao'!A73="","","Início "&amp;'Manutencao'!A73)</x:f>
      </x:c>
      <x:c r="E339" s="9" t="str">
        <x:f>IF(A339="","",SUMIFS($C$7:$C$406,$A$7:$A$406,A339,$B$7:$B$406,"&lt;="&amp;B339))</x:f>
      </x:c>
      <x:c r="F339" s="9" t="n">
        <x:f>IF(AND(A339='Disponibilidade'!$B$7,ISNUMBER(B339),B339&gt;='Disponibilidade'!$B$8,B339&lt;'Disponibilidade'!$B$9),E339,0)</x:f>
        <x:v>0</x:v>
      </x:c>
    </x:row>
    <x:row r="340" ht="23" customHeight="1">
      <x:c r="A340" s="9" t="str">
        <x:f>IF('Manutencao'!A73="","",'Manutencao'!B73)</x:f>
      </x:c>
      <x:c r="B340" s="12" t="str">
        <x:f>IF('Manutencao'!A73="","",IF('Manutencao'!H73&lt;&gt;"OK",0,IF('Manutencao'!E73="",2958465,'Manutencao'!E73)))</x:f>
      </x:c>
      <x:c r="C340" s="9" t="n">
        <x:f>IF('Manutencao'!A73="",0,IF('Manutencao'!H73&lt;&gt;"OK",0,-'Manutencao'!C73))</x:f>
        <x:v>0</x:v>
      </x:c>
      <x:c r="D340" s="9" t="str">
        <x:f>IF('Manutencao'!A73="","","Fim "&amp;'Manutencao'!A73)</x:f>
      </x:c>
      <x:c r="E340" s="9" t="str">
        <x:f>IF(A340="","",SUMIFS($C$7:$C$406,$A$7:$A$406,A340,$B$7:$B$406,"&lt;="&amp;B340))</x:f>
      </x:c>
      <x:c r="F340" s="9" t="n">
        <x:f>IF(AND(A340='Disponibilidade'!$B$7,ISNUMBER(B340),B340&gt;='Disponibilidade'!$B$8,B340&lt;'Disponibilidade'!$B$9),E340,0)</x:f>
        <x:v>0</x:v>
      </x:c>
    </x:row>
    <x:row r="341" ht="23" customHeight="1">
      <x:c r="A341" s="9" t="str">
        <x:f>IF('Manutencao'!A74="","",'Manutencao'!B74)</x:f>
      </x:c>
      <x:c r="B341" s="12" t="str">
        <x:f>IF('Manutencao'!A74="","",IF('Manutencao'!H74&lt;&gt;"OK",0,'Manutencao'!D74))</x:f>
      </x:c>
      <x:c r="C341" s="9" t="n">
        <x:f>IF('Manutencao'!A74="",0,IF('Manutencao'!H74&lt;&gt;"OK",0,'Manutencao'!C74))</x:f>
        <x:v>0</x:v>
      </x:c>
      <x:c r="D341" s="9" t="str">
        <x:f>IF('Manutencao'!A74="","","Início "&amp;'Manutencao'!A74)</x:f>
      </x:c>
      <x:c r="E341" s="9" t="str">
        <x:f>IF(A341="","",SUMIFS($C$7:$C$406,$A$7:$A$406,A341,$B$7:$B$406,"&lt;="&amp;B341))</x:f>
      </x:c>
      <x:c r="F341" s="9" t="n">
        <x:f>IF(AND(A341='Disponibilidade'!$B$7,ISNUMBER(B341),B341&gt;='Disponibilidade'!$B$8,B341&lt;'Disponibilidade'!$B$9),E341,0)</x:f>
        <x:v>0</x:v>
      </x:c>
    </x:row>
    <x:row r="342" ht="23" customHeight="1">
      <x:c r="A342" s="9" t="str">
        <x:f>IF('Manutencao'!A74="","",'Manutencao'!B74)</x:f>
      </x:c>
      <x:c r="B342" s="12" t="str">
        <x:f>IF('Manutencao'!A74="","",IF('Manutencao'!H74&lt;&gt;"OK",0,IF('Manutencao'!E74="",2958465,'Manutencao'!E74)))</x:f>
      </x:c>
      <x:c r="C342" s="9" t="n">
        <x:f>IF('Manutencao'!A74="",0,IF('Manutencao'!H74&lt;&gt;"OK",0,-'Manutencao'!C74))</x:f>
        <x:v>0</x:v>
      </x:c>
      <x:c r="D342" s="9" t="str">
        <x:f>IF('Manutencao'!A74="","","Fim "&amp;'Manutencao'!A74)</x:f>
      </x:c>
      <x:c r="E342" s="9" t="str">
        <x:f>IF(A342="","",SUMIFS($C$7:$C$406,$A$7:$A$406,A342,$B$7:$B$406,"&lt;="&amp;B342))</x:f>
      </x:c>
      <x:c r="F342" s="9" t="n">
        <x:f>IF(AND(A342='Disponibilidade'!$B$7,ISNUMBER(B342),B342&gt;='Disponibilidade'!$B$8,B342&lt;'Disponibilidade'!$B$9),E342,0)</x:f>
        <x:v>0</x:v>
      </x:c>
    </x:row>
    <x:row r="343" ht="23" customHeight="1">
      <x:c r="A343" s="9" t="str">
        <x:f>IF('Manutencao'!A75="","",'Manutencao'!B75)</x:f>
      </x:c>
      <x:c r="B343" s="12" t="str">
        <x:f>IF('Manutencao'!A75="","",IF('Manutencao'!H75&lt;&gt;"OK",0,'Manutencao'!D75))</x:f>
      </x:c>
      <x:c r="C343" s="9" t="n">
        <x:f>IF('Manutencao'!A75="",0,IF('Manutencao'!H75&lt;&gt;"OK",0,'Manutencao'!C75))</x:f>
        <x:v>0</x:v>
      </x:c>
      <x:c r="D343" s="9" t="str">
        <x:f>IF('Manutencao'!A75="","","Início "&amp;'Manutencao'!A75)</x:f>
      </x:c>
      <x:c r="E343" s="9" t="str">
        <x:f>IF(A343="","",SUMIFS($C$7:$C$406,$A$7:$A$406,A343,$B$7:$B$406,"&lt;="&amp;B343))</x:f>
      </x:c>
      <x:c r="F343" s="9" t="n">
        <x:f>IF(AND(A343='Disponibilidade'!$B$7,ISNUMBER(B343),B343&gt;='Disponibilidade'!$B$8,B343&lt;'Disponibilidade'!$B$9),E343,0)</x:f>
        <x:v>0</x:v>
      </x:c>
    </x:row>
    <x:row r="344" ht="23" customHeight="1">
      <x:c r="A344" s="9" t="str">
        <x:f>IF('Manutencao'!A75="","",'Manutencao'!B75)</x:f>
      </x:c>
      <x:c r="B344" s="12" t="str">
        <x:f>IF('Manutencao'!A75="","",IF('Manutencao'!H75&lt;&gt;"OK",0,IF('Manutencao'!E75="",2958465,'Manutencao'!E75)))</x:f>
      </x:c>
      <x:c r="C344" s="9" t="n">
        <x:f>IF('Manutencao'!A75="",0,IF('Manutencao'!H75&lt;&gt;"OK",0,-'Manutencao'!C75))</x:f>
        <x:v>0</x:v>
      </x:c>
      <x:c r="D344" s="9" t="str">
        <x:f>IF('Manutencao'!A75="","","Fim "&amp;'Manutencao'!A75)</x:f>
      </x:c>
      <x:c r="E344" s="9" t="str">
        <x:f>IF(A344="","",SUMIFS($C$7:$C$406,$A$7:$A$406,A344,$B$7:$B$406,"&lt;="&amp;B344))</x:f>
      </x:c>
      <x:c r="F344" s="9" t="n">
        <x:f>IF(AND(A344='Disponibilidade'!$B$7,ISNUMBER(B344),B344&gt;='Disponibilidade'!$B$8,B344&lt;'Disponibilidade'!$B$9),E344,0)</x:f>
        <x:v>0</x:v>
      </x:c>
    </x:row>
    <x:row r="345" ht="23" customHeight="1">
      <x:c r="A345" s="9" t="str">
        <x:f>IF('Manutencao'!A76="","",'Manutencao'!B76)</x:f>
      </x:c>
      <x:c r="B345" s="12" t="str">
        <x:f>IF('Manutencao'!A76="","",IF('Manutencao'!H76&lt;&gt;"OK",0,'Manutencao'!D76))</x:f>
      </x:c>
      <x:c r="C345" s="9" t="n">
        <x:f>IF('Manutencao'!A76="",0,IF('Manutencao'!H76&lt;&gt;"OK",0,'Manutencao'!C76))</x:f>
        <x:v>0</x:v>
      </x:c>
      <x:c r="D345" s="9" t="str">
        <x:f>IF('Manutencao'!A76="","","Início "&amp;'Manutencao'!A76)</x:f>
      </x:c>
      <x:c r="E345" s="9" t="str">
        <x:f>IF(A345="","",SUMIFS($C$7:$C$406,$A$7:$A$406,A345,$B$7:$B$406,"&lt;="&amp;B345))</x:f>
      </x:c>
      <x:c r="F345" s="9" t="n">
        <x:f>IF(AND(A345='Disponibilidade'!$B$7,ISNUMBER(B345),B345&gt;='Disponibilidade'!$B$8,B345&lt;'Disponibilidade'!$B$9),E345,0)</x:f>
        <x:v>0</x:v>
      </x:c>
    </x:row>
    <x:row r="346" ht="23" customHeight="1">
      <x:c r="A346" s="9" t="str">
        <x:f>IF('Manutencao'!A76="","",'Manutencao'!B76)</x:f>
      </x:c>
      <x:c r="B346" s="12" t="str">
        <x:f>IF('Manutencao'!A76="","",IF('Manutencao'!H76&lt;&gt;"OK",0,IF('Manutencao'!E76="",2958465,'Manutencao'!E76)))</x:f>
      </x:c>
      <x:c r="C346" s="9" t="n">
        <x:f>IF('Manutencao'!A76="",0,IF('Manutencao'!H76&lt;&gt;"OK",0,-'Manutencao'!C76))</x:f>
        <x:v>0</x:v>
      </x:c>
      <x:c r="D346" s="9" t="str">
        <x:f>IF('Manutencao'!A76="","","Fim "&amp;'Manutencao'!A76)</x:f>
      </x:c>
      <x:c r="E346" s="9" t="str">
        <x:f>IF(A346="","",SUMIFS($C$7:$C$406,$A$7:$A$406,A346,$B$7:$B$406,"&lt;="&amp;B346))</x:f>
      </x:c>
      <x:c r="F346" s="9" t="n">
        <x:f>IF(AND(A346='Disponibilidade'!$B$7,ISNUMBER(B346),B346&gt;='Disponibilidade'!$B$8,B346&lt;'Disponibilidade'!$B$9),E346,0)</x:f>
        <x:v>0</x:v>
      </x:c>
    </x:row>
    <x:row r="347" ht="23" customHeight="1">
      <x:c r="A347" s="9" t="str">
        <x:f>IF('Manutencao'!A77="","",'Manutencao'!B77)</x:f>
      </x:c>
      <x:c r="B347" s="12" t="str">
        <x:f>IF('Manutencao'!A77="","",IF('Manutencao'!H77&lt;&gt;"OK",0,'Manutencao'!D77))</x:f>
      </x:c>
      <x:c r="C347" s="9" t="n">
        <x:f>IF('Manutencao'!A77="",0,IF('Manutencao'!H77&lt;&gt;"OK",0,'Manutencao'!C77))</x:f>
        <x:v>0</x:v>
      </x:c>
      <x:c r="D347" s="9" t="str">
        <x:f>IF('Manutencao'!A77="","","Início "&amp;'Manutencao'!A77)</x:f>
      </x:c>
      <x:c r="E347" s="9" t="str">
        <x:f>IF(A347="","",SUMIFS($C$7:$C$406,$A$7:$A$406,A347,$B$7:$B$406,"&lt;="&amp;B347))</x:f>
      </x:c>
      <x:c r="F347" s="9" t="n">
        <x:f>IF(AND(A347='Disponibilidade'!$B$7,ISNUMBER(B347),B347&gt;='Disponibilidade'!$B$8,B347&lt;'Disponibilidade'!$B$9),E347,0)</x:f>
        <x:v>0</x:v>
      </x:c>
    </x:row>
    <x:row r="348" ht="23" customHeight="1">
      <x:c r="A348" s="9" t="str">
        <x:f>IF('Manutencao'!A77="","",'Manutencao'!B77)</x:f>
      </x:c>
      <x:c r="B348" s="12" t="str">
        <x:f>IF('Manutencao'!A77="","",IF('Manutencao'!H77&lt;&gt;"OK",0,IF('Manutencao'!E77="",2958465,'Manutencao'!E77)))</x:f>
      </x:c>
      <x:c r="C348" s="9" t="n">
        <x:f>IF('Manutencao'!A77="",0,IF('Manutencao'!H77&lt;&gt;"OK",0,-'Manutencao'!C77))</x:f>
        <x:v>0</x:v>
      </x:c>
      <x:c r="D348" s="9" t="str">
        <x:f>IF('Manutencao'!A77="","","Fim "&amp;'Manutencao'!A77)</x:f>
      </x:c>
      <x:c r="E348" s="9" t="str">
        <x:f>IF(A348="","",SUMIFS($C$7:$C$406,$A$7:$A$406,A348,$B$7:$B$406,"&lt;="&amp;B348))</x:f>
      </x:c>
      <x:c r="F348" s="9" t="n">
        <x:f>IF(AND(A348='Disponibilidade'!$B$7,ISNUMBER(B348),B348&gt;='Disponibilidade'!$B$8,B348&lt;'Disponibilidade'!$B$9),E348,0)</x:f>
        <x:v>0</x:v>
      </x:c>
    </x:row>
    <x:row r="349" ht="23" customHeight="1">
      <x:c r="A349" s="9" t="str">
        <x:f>IF('Manutencao'!A78="","",'Manutencao'!B78)</x:f>
      </x:c>
      <x:c r="B349" s="12" t="str">
        <x:f>IF('Manutencao'!A78="","",IF('Manutencao'!H78&lt;&gt;"OK",0,'Manutencao'!D78))</x:f>
      </x:c>
      <x:c r="C349" s="9" t="n">
        <x:f>IF('Manutencao'!A78="",0,IF('Manutencao'!H78&lt;&gt;"OK",0,'Manutencao'!C78))</x:f>
        <x:v>0</x:v>
      </x:c>
      <x:c r="D349" s="9" t="str">
        <x:f>IF('Manutencao'!A78="","","Início "&amp;'Manutencao'!A78)</x:f>
      </x:c>
      <x:c r="E349" s="9" t="str">
        <x:f>IF(A349="","",SUMIFS($C$7:$C$406,$A$7:$A$406,A349,$B$7:$B$406,"&lt;="&amp;B349))</x:f>
      </x:c>
      <x:c r="F349" s="9" t="n">
        <x:f>IF(AND(A349='Disponibilidade'!$B$7,ISNUMBER(B349),B349&gt;='Disponibilidade'!$B$8,B349&lt;'Disponibilidade'!$B$9),E349,0)</x:f>
        <x:v>0</x:v>
      </x:c>
    </x:row>
    <x:row r="350" ht="23" customHeight="1">
      <x:c r="A350" s="9" t="str">
        <x:f>IF('Manutencao'!A78="","",'Manutencao'!B78)</x:f>
      </x:c>
      <x:c r="B350" s="12" t="str">
        <x:f>IF('Manutencao'!A78="","",IF('Manutencao'!H78&lt;&gt;"OK",0,IF('Manutencao'!E78="",2958465,'Manutencao'!E78)))</x:f>
      </x:c>
      <x:c r="C350" s="9" t="n">
        <x:f>IF('Manutencao'!A78="",0,IF('Manutencao'!H78&lt;&gt;"OK",0,-'Manutencao'!C78))</x:f>
        <x:v>0</x:v>
      </x:c>
      <x:c r="D350" s="9" t="str">
        <x:f>IF('Manutencao'!A78="","","Fim "&amp;'Manutencao'!A78)</x:f>
      </x:c>
      <x:c r="E350" s="9" t="str">
        <x:f>IF(A350="","",SUMIFS($C$7:$C$406,$A$7:$A$406,A350,$B$7:$B$406,"&lt;="&amp;B350))</x:f>
      </x:c>
      <x:c r="F350" s="9" t="n">
        <x:f>IF(AND(A350='Disponibilidade'!$B$7,ISNUMBER(B350),B350&gt;='Disponibilidade'!$B$8,B350&lt;'Disponibilidade'!$B$9),E350,0)</x:f>
        <x:v>0</x:v>
      </x:c>
    </x:row>
    <x:row r="351" ht="23" customHeight="1">
      <x:c r="A351" s="9" t="str">
        <x:f>IF('Manutencao'!A79="","",'Manutencao'!B79)</x:f>
      </x:c>
      <x:c r="B351" s="12" t="str">
        <x:f>IF('Manutencao'!A79="","",IF('Manutencao'!H79&lt;&gt;"OK",0,'Manutencao'!D79))</x:f>
      </x:c>
      <x:c r="C351" s="9" t="n">
        <x:f>IF('Manutencao'!A79="",0,IF('Manutencao'!H79&lt;&gt;"OK",0,'Manutencao'!C79))</x:f>
        <x:v>0</x:v>
      </x:c>
      <x:c r="D351" s="9" t="str">
        <x:f>IF('Manutencao'!A79="","","Início "&amp;'Manutencao'!A79)</x:f>
      </x:c>
      <x:c r="E351" s="9" t="str">
        <x:f>IF(A351="","",SUMIFS($C$7:$C$406,$A$7:$A$406,A351,$B$7:$B$406,"&lt;="&amp;B351))</x:f>
      </x:c>
      <x:c r="F351" s="9" t="n">
        <x:f>IF(AND(A351='Disponibilidade'!$B$7,ISNUMBER(B351),B351&gt;='Disponibilidade'!$B$8,B351&lt;'Disponibilidade'!$B$9),E351,0)</x:f>
        <x:v>0</x:v>
      </x:c>
    </x:row>
    <x:row r="352" ht="23" customHeight="1">
      <x:c r="A352" s="9" t="str">
        <x:f>IF('Manutencao'!A79="","",'Manutencao'!B79)</x:f>
      </x:c>
      <x:c r="B352" s="12" t="str">
        <x:f>IF('Manutencao'!A79="","",IF('Manutencao'!H79&lt;&gt;"OK",0,IF('Manutencao'!E79="",2958465,'Manutencao'!E79)))</x:f>
      </x:c>
      <x:c r="C352" s="9" t="n">
        <x:f>IF('Manutencao'!A79="",0,IF('Manutencao'!H79&lt;&gt;"OK",0,-'Manutencao'!C79))</x:f>
        <x:v>0</x:v>
      </x:c>
      <x:c r="D352" s="9" t="str">
        <x:f>IF('Manutencao'!A79="","","Fim "&amp;'Manutencao'!A79)</x:f>
      </x:c>
      <x:c r="E352" s="9" t="str">
        <x:f>IF(A352="","",SUMIFS($C$7:$C$406,$A$7:$A$406,A352,$B$7:$B$406,"&lt;="&amp;B352))</x:f>
      </x:c>
      <x:c r="F352" s="9" t="n">
        <x:f>IF(AND(A352='Disponibilidade'!$B$7,ISNUMBER(B352),B352&gt;='Disponibilidade'!$B$8,B352&lt;'Disponibilidade'!$B$9),E352,0)</x:f>
        <x:v>0</x:v>
      </x:c>
    </x:row>
    <x:row r="353" ht="23" customHeight="1">
      <x:c r="A353" s="9" t="str">
        <x:f>IF('Manutencao'!A80="","",'Manutencao'!B80)</x:f>
      </x:c>
      <x:c r="B353" s="12" t="str">
        <x:f>IF('Manutencao'!A80="","",IF('Manutencao'!H80&lt;&gt;"OK",0,'Manutencao'!D80))</x:f>
      </x:c>
      <x:c r="C353" s="9" t="n">
        <x:f>IF('Manutencao'!A80="",0,IF('Manutencao'!H80&lt;&gt;"OK",0,'Manutencao'!C80))</x:f>
        <x:v>0</x:v>
      </x:c>
      <x:c r="D353" s="9" t="str">
        <x:f>IF('Manutencao'!A80="","","Início "&amp;'Manutencao'!A80)</x:f>
      </x:c>
      <x:c r="E353" s="9" t="str">
        <x:f>IF(A353="","",SUMIFS($C$7:$C$406,$A$7:$A$406,A353,$B$7:$B$406,"&lt;="&amp;B353))</x:f>
      </x:c>
      <x:c r="F353" s="9" t="n">
        <x:f>IF(AND(A353='Disponibilidade'!$B$7,ISNUMBER(B353),B353&gt;='Disponibilidade'!$B$8,B353&lt;'Disponibilidade'!$B$9),E353,0)</x:f>
        <x:v>0</x:v>
      </x:c>
    </x:row>
    <x:row r="354" ht="23" customHeight="1">
      <x:c r="A354" s="9" t="str">
        <x:f>IF('Manutencao'!A80="","",'Manutencao'!B80)</x:f>
      </x:c>
      <x:c r="B354" s="12" t="str">
        <x:f>IF('Manutencao'!A80="","",IF('Manutencao'!H80&lt;&gt;"OK",0,IF('Manutencao'!E80="",2958465,'Manutencao'!E80)))</x:f>
      </x:c>
      <x:c r="C354" s="9" t="n">
        <x:f>IF('Manutencao'!A80="",0,IF('Manutencao'!H80&lt;&gt;"OK",0,-'Manutencao'!C80))</x:f>
        <x:v>0</x:v>
      </x:c>
      <x:c r="D354" s="9" t="str">
        <x:f>IF('Manutencao'!A80="","","Fim "&amp;'Manutencao'!A80)</x:f>
      </x:c>
      <x:c r="E354" s="9" t="str">
        <x:f>IF(A354="","",SUMIFS($C$7:$C$406,$A$7:$A$406,A354,$B$7:$B$406,"&lt;="&amp;B354))</x:f>
      </x:c>
      <x:c r="F354" s="9" t="n">
        <x:f>IF(AND(A354='Disponibilidade'!$B$7,ISNUMBER(B354),B354&gt;='Disponibilidade'!$B$8,B354&lt;'Disponibilidade'!$B$9),E354,0)</x:f>
        <x:v>0</x:v>
      </x:c>
    </x:row>
    <x:row r="355" ht="23" customHeight="1">
      <x:c r="A355" s="9" t="str">
        <x:f>IF('Manutencao'!A81="","",'Manutencao'!B81)</x:f>
      </x:c>
      <x:c r="B355" s="12" t="str">
        <x:f>IF('Manutencao'!A81="","",IF('Manutencao'!H81&lt;&gt;"OK",0,'Manutencao'!D81))</x:f>
      </x:c>
      <x:c r="C355" s="9" t="n">
        <x:f>IF('Manutencao'!A81="",0,IF('Manutencao'!H81&lt;&gt;"OK",0,'Manutencao'!C81))</x:f>
        <x:v>0</x:v>
      </x:c>
      <x:c r="D355" s="9" t="str">
        <x:f>IF('Manutencao'!A81="","","Início "&amp;'Manutencao'!A81)</x:f>
      </x:c>
      <x:c r="E355" s="9" t="str">
        <x:f>IF(A355="","",SUMIFS($C$7:$C$406,$A$7:$A$406,A355,$B$7:$B$406,"&lt;="&amp;B355))</x:f>
      </x:c>
      <x:c r="F355" s="9" t="n">
        <x:f>IF(AND(A355='Disponibilidade'!$B$7,ISNUMBER(B355),B355&gt;='Disponibilidade'!$B$8,B355&lt;'Disponibilidade'!$B$9),E355,0)</x:f>
        <x:v>0</x:v>
      </x:c>
    </x:row>
    <x:row r="356" ht="23" customHeight="1">
      <x:c r="A356" s="9" t="str">
        <x:f>IF('Manutencao'!A81="","",'Manutencao'!B81)</x:f>
      </x:c>
      <x:c r="B356" s="12" t="str">
        <x:f>IF('Manutencao'!A81="","",IF('Manutencao'!H81&lt;&gt;"OK",0,IF('Manutencao'!E81="",2958465,'Manutencao'!E81)))</x:f>
      </x:c>
      <x:c r="C356" s="9" t="n">
        <x:f>IF('Manutencao'!A81="",0,IF('Manutencao'!H81&lt;&gt;"OK",0,-'Manutencao'!C81))</x:f>
        <x:v>0</x:v>
      </x:c>
      <x:c r="D356" s="9" t="str">
        <x:f>IF('Manutencao'!A81="","","Fim "&amp;'Manutencao'!A81)</x:f>
      </x:c>
      <x:c r="E356" s="9" t="str">
        <x:f>IF(A356="","",SUMIFS($C$7:$C$406,$A$7:$A$406,A356,$B$7:$B$406,"&lt;="&amp;B356))</x:f>
      </x:c>
      <x:c r="F356" s="9" t="n">
        <x:f>IF(AND(A356='Disponibilidade'!$B$7,ISNUMBER(B356),B356&gt;='Disponibilidade'!$B$8,B356&lt;'Disponibilidade'!$B$9),E356,0)</x:f>
        <x:v>0</x:v>
      </x:c>
    </x:row>
    <x:row r="357" ht="23" customHeight="1">
      <x:c r="A357" s="9" t="str">
        <x:f>IF('Manutencao'!A82="","",'Manutencao'!B82)</x:f>
      </x:c>
      <x:c r="B357" s="12" t="str">
        <x:f>IF('Manutencao'!A82="","",IF('Manutencao'!H82&lt;&gt;"OK",0,'Manutencao'!D82))</x:f>
      </x:c>
      <x:c r="C357" s="9" t="n">
        <x:f>IF('Manutencao'!A82="",0,IF('Manutencao'!H82&lt;&gt;"OK",0,'Manutencao'!C82))</x:f>
        <x:v>0</x:v>
      </x:c>
      <x:c r="D357" s="9" t="str">
        <x:f>IF('Manutencao'!A82="","","Início "&amp;'Manutencao'!A82)</x:f>
      </x:c>
      <x:c r="E357" s="9" t="str">
        <x:f>IF(A357="","",SUMIFS($C$7:$C$406,$A$7:$A$406,A357,$B$7:$B$406,"&lt;="&amp;B357))</x:f>
      </x:c>
      <x:c r="F357" s="9" t="n">
        <x:f>IF(AND(A357='Disponibilidade'!$B$7,ISNUMBER(B357),B357&gt;='Disponibilidade'!$B$8,B357&lt;'Disponibilidade'!$B$9),E357,0)</x:f>
        <x:v>0</x:v>
      </x:c>
    </x:row>
    <x:row r="358" ht="23" customHeight="1">
      <x:c r="A358" s="9" t="str">
        <x:f>IF('Manutencao'!A82="","",'Manutencao'!B82)</x:f>
      </x:c>
      <x:c r="B358" s="12" t="str">
        <x:f>IF('Manutencao'!A82="","",IF('Manutencao'!H82&lt;&gt;"OK",0,IF('Manutencao'!E82="",2958465,'Manutencao'!E82)))</x:f>
      </x:c>
      <x:c r="C358" s="9" t="n">
        <x:f>IF('Manutencao'!A82="",0,IF('Manutencao'!H82&lt;&gt;"OK",0,-'Manutencao'!C82))</x:f>
        <x:v>0</x:v>
      </x:c>
      <x:c r="D358" s="9" t="str">
        <x:f>IF('Manutencao'!A82="","","Fim "&amp;'Manutencao'!A82)</x:f>
      </x:c>
      <x:c r="E358" s="9" t="str">
        <x:f>IF(A358="","",SUMIFS($C$7:$C$406,$A$7:$A$406,A358,$B$7:$B$406,"&lt;="&amp;B358))</x:f>
      </x:c>
      <x:c r="F358" s="9" t="n">
        <x:f>IF(AND(A358='Disponibilidade'!$B$7,ISNUMBER(B358),B358&gt;='Disponibilidade'!$B$8,B358&lt;'Disponibilidade'!$B$9),E358,0)</x:f>
        <x:v>0</x:v>
      </x:c>
    </x:row>
    <x:row r="359" ht="23" customHeight="1">
      <x:c r="A359" s="9" t="str">
        <x:f>IF('Manutencao'!A83="","",'Manutencao'!B83)</x:f>
      </x:c>
      <x:c r="B359" s="12" t="str">
        <x:f>IF('Manutencao'!A83="","",IF('Manutencao'!H83&lt;&gt;"OK",0,'Manutencao'!D83))</x:f>
      </x:c>
      <x:c r="C359" s="9" t="n">
        <x:f>IF('Manutencao'!A83="",0,IF('Manutencao'!H83&lt;&gt;"OK",0,'Manutencao'!C83))</x:f>
        <x:v>0</x:v>
      </x:c>
      <x:c r="D359" s="9" t="str">
        <x:f>IF('Manutencao'!A83="","","Início "&amp;'Manutencao'!A83)</x:f>
      </x:c>
      <x:c r="E359" s="9" t="str">
        <x:f>IF(A359="","",SUMIFS($C$7:$C$406,$A$7:$A$406,A359,$B$7:$B$406,"&lt;="&amp;B359))</x:f>
      </x:c>
      <x:c r="F359" s="9" t="n">
        <x:f>IF(AND(A359='Disponibilidade'!$B$7,ISNUMBER(B359),B359&gt;='Disponibilidade'!$B$8,B359&lt;'Disponibilidade'!$B$9),E359,0)</x:f>
        <x:v>0</x:v>
      </x:c>
    </x:row>
    <x:row r="360" ht="23" customHeight="1">
      <x:c r="A360" s="9" t="str">
        <x:f>IF('Manutencao'!A83="","",'Manutencao'!B83)</x:f>
      </x:c>
      <x:c r="B360" s="12" t="str">
        <x:f>IF('Manutencao'!A83="","",IF('Manutencao'!H83&lt;&gt;"OK",0,IF('Manutencao'!E83="",2958465,'Manutencao'!E83)))</x:f>
      </x:c>
      <x:c r="C360" s="9" t="n">
        <x:f>IF('Manutencao'!A83="",0,IF('Manutencao'!H83&lt;&gt;"OK",0,-'Manutencao'!C83))</x:f>
        <x:v>0</x:v>
      </x:c>
      <x:c r="D360" s="9" t="str">
        <x:f>IF('Manutencao'!A83="","","Fim "&amp;'Manutencao'!A83)</x:f>
      </x:c>
      <x:c r="E360" s="9" t="str">
        <x:f>IF(A360="","",SUMIFS($C$7:$C$406,$A$7:$A$406,A360,$B$7:$B$406,"&lt;="&amp;B360))</x:f>
      </x:c>
      <x:c r="F360" s="9" t="n">
        <x:f>IF(AND(A360='Disponibilidade'!$B$7,ISNUMBER(B360),B360&gt;='Disponibilidade'!$B$8,B360&lt;'Disponibilidade'!$B$9),E360,0)</x:f>
        <x:v>0</x:v>
      </x:c>
    </x:row>
    <x:row r="361" ht="23" customHeight="1">
      <x:c r="A361" s="9" t="str">
        <x:f>IF('Manutencao'!A84="","",'Manutencao'!B84)</x:f>
      </x:c>
      <x:c r="B361" s="12" t="str">
        <x:f>IF('Manutencao'!A84="","",IF('Manutencao'!H84&lt;&gt;"OK",0,'Manutencao'!D84))</x:f>
      </x:c>
      <x:c r="C361" s="9" t="n">
        <x:f>IF('Manutencao'!A84="",0,IF('Manutencao'!H84&lt;&gt;"OK",0,'Manutencao'!C84))</x:f>
        <x:v>0</x:v>
      </x:c>
      <x:c r="D361" s="9" t="str">
        <x:f>IF('Manutencao'!A84="","","Início "&amp;'Manutencao'!A84)</x:f>
      </x:c>
      <x:c r="E361" s="9" t="str">
        <x:f>IF(A361="","",SUMIFS($C$7:$C$406,$A$7:$A$406,A361,$B$7:$B$406,"&lt;="&amp;B361))</x:f>
      </x:c>
      <x:c r="F361" s="9" t="n">
        <x:f>IF(AND(A361='Disponibilidade'!$B$7,ISNUMBER(B361),B361&gt;='Disponibilidade'!$B$8,B361&lt;'Disponibilidade'!$B$9),E361,0)</x:f>
        <x:v>0</x:v>
      </x:c>
    </x:row>
    <x:row r="362" ht="23" customHeight="1">
      <x:c r="A362" s="9" t="str">
        <x:f>IF('Manutencao'!A84="","",'Manutencao'!B84)</x:f>
      </x:c>
      <x:c r="B362" s="12" t="str">
        <x:f>IF('Manutencao'!A84="","",IF('Manutencao'!H84&lt;&gt;"OK",0,IF('Manutencao'!E84="",2958465,'Manutencao'!E84)))</x:f>
      </x:c>
      <x:c r="C362" s="9" t="n">
        <x:f>IF('Manutencao'!A84="",0,IF('Manutencao'!H84&lt;&gt;"OK",0,-'Manutencao'!C84))</x:f>
        <x:v>0</x:v>
      </x:c>
      <x:c r="D362" s="9" t="str">
        <x:f>IF('Manutencao'!A84="","","Fim "&amp;'Manutencao'!A84)</x:f>
      </x:c>
      <x:c r="E362" s="9" t="str">
        <x:f>IF(A362="","",SUMIFS($C$7:$C$406,$A$7:$A$406,A362,$B$7:$B$406,"&lt;="&amp;B362))</x:f>
      </x:c>
      <x:c r="F362" s="9" t="n">
        <x:f>IF(AND(A362='Disponibilidade'!$B$7,ISNUMBER(B362),B362&gt;='Disponibilidade'!$B$8,B362&lt;'Disponibilidade'!$B$9),E362,0)</x:f>
        <x:v>0</x:v>
      </x:c>
    </x:row>
    <x:row r="363" ht="23" customHeight="1">
      <x:c r="A363" s="9" t="str">
        <x:f>IF('Manutencao'!A85="","",'Manutencao'!B85)</x:f>
      </x:c>
      <x:c r="B363" s="12" t="str">
        <x:f>IF('Manutencao'!A85="","",IF('Manutencao'!H85&lt;&gt;"OK",0,'Manutencao'!D85))</x:f>
      </x:c>
      <x:c r="C363" s="9" t="n">
        <x:f>IF('Manutencao'!A85="",0,IF('Manutencao'!H85&lt;&gt;"OK",0,'Manutencao'!C85))</x:f>
        <x:v>0</x:v>
      </x:c>
      <x:c r="D363" s="9" t="str">
        <x:f>IF('Manutencao'!A85="","","Início "&amp;'Manutencao'!A85)</x:f>
      </x:c>
      <x:c r="E363" s="9" t="str">
        <x:f>IF(A363="","",SUMIFS($C$7:$C$406,$A$7:$A$406,A363,$B$7:$B$406,"&lt;="&amp;B363))</x:f>
      </x:c>
      <x:c r="F363" s="9" t="n">
        <x:f>IF(AND(A363='Disponibilidade'!$B$7,ISNUMBER(B363),B363&gt;='Disponibilidade'!$B$8,B363&lt;'Disponibilidade'!$B$9),E363,0)</x:f>
        <x:v>0</x:v>
      </x:c>
    </x:row>
    <x:row r="364" ht="23" customHeight="1">
      <x:c r="A364" s="9" t="str">
        <x:f>IF('Manutencao'!A85="","",'Manutencao'!B85)</x:f>
      </x:c>
      <x:c r="B364" s="12" t="str">
        <x:f>IF('Manutencao'!A85="","",IF('Manutencao'!H85&lt;&gt;"OK",0,IF('Manutencao'!E85="",2958465,'Manutencao'!E85)))</x:f>
      </x:c>
      <x:c r="C364" s="9" t="n">
        <x:f>IF('Manutencao'!A85="",0,IF('Manutencao'!H85&lt;&gt;"OK",0,-'Manutencao'!C85))</x:f>
        <x:v>0</x:v>
      </x:c>
      <x:c r="D364" s="9" t="str">
        <x:f>IF('Manutencao'!A85="","","Fim "&amp;'Manutencao'!A85)</x:f>
      </x:c>
      <x:c r="E364" s="9" t="str">
        <x:f>IF(A364="","",SUMIFS($C$7:$C$406,$A$7:$A$406,A364,$B$7:$B$406,"&lt;="&amp;B364))</x:f>
      </x:c>
      <x:c r="F364" s="9" t="n">
        <x:f>IF(AND(A364='Disponibilidade'!$B$7,ISNUMBER(B364),B364&gt;='Disponibilidade'!$B$8,B364&lt;'Disponibilidade'!$B$9),E364,0)</x:f>
        <x:v>0</x:v>
      </x:c>
    </x:row>
    <x:row r="365" ht="23" customHeight="1">
      <x:c r="A365" s="9" t="str">
        <x:f>IF('Manutencao'!A86="","",'Manutencao'!B86)</x:f>
      </x:c>
      <x:c r="B365" s="12" t="str">
        <x:f>IF('Manutencao'!A86="","",IF('Manutencao'!H86&lt;&gt;"OK",0,'Manutencao'!D86))</x:f>
      </x:c>
      <x:c r="C365" s="9" t="n">
        <x:f>IF('Manutencao'!A86="",0,IF('Manutencao'!H86&lt;&gt;"OK",0,'Manutencao'!C86))</x:f>
        <x:v>0</x:v>
      </x:c>
      <x:c r="D365" s="9" t="str">
        <x:f>IF('Manutencao'!A86="","","Início "&amp;'Manutencao'!A86)</x:f>
      </x:c>
      <x:c r="E365" s="9" t="str">
        <x:f>IF(A365="","",SUMIFS($C$7:$C$406,$A$7:$A$406,A365,$B$7:$B$406,"&lt;="&amp;B365))</x:f>
      </x:c>
      <x:c r="F365" s="9" t="n">
        <x:f>IF(AND(A365='Disponibilidade'!$B$7,ISNUMBER(B365),B365&gt;='Disponibilidade'!$B$8,B365&lt;'Disponibilidade'!$B$9),E365,0)</x:f>
        <x:v>0</x:v>
      </x:c>
    </x:row>
    <x:row r="366" ht="23" customHeight="1">
      <x:c r="A366" s="9" t="str">
        <x:f>IF('Manutencao'!A86="","",'Manutencao'!B86)</x:f>
      </x:c>
      <x:c r="B366" s="12" t="str">
        <x:f>IF('Manutencao'!A86="","",IF('Manutencao'!H86&lt;&gt;"OK",0,IF('Manutencao'!E86="",2958465,'Manutencao'!E86)))</x:f>
      </x:c>
      <x:c r="C366" s="9" t="n">
        <x:f>IF('Manutencao'!A86="",0,IF('Manutencao'!H86&lt;&gt;"OK",0,-'Manutencao'!C86))</x:f>
        <x:v>0</x:v>
      </x:c>
      <x:c r="D366" s="9" t="str">
        <x:f>IF('Manutencao'!A86="","","Fim "&amp;'Manutencao'!A86)</x:f>
      </x:c>
      <x:c r="E366" s="9" t="str">
        <x:f>IF(A366="","",SUMIFS($C$7:$C$406,$A$7:$A$406,A366,$B$7:$B$406,"&lt;="&amp;B366))</x:f>
      </x:c>
      <x:c r="F366" s="9" t="n">
        <x:f>IF(AND(A366='Disponibilidade'!$B$7,ISNUMBER(B366),B366&gt;='Disponibilidade'!$B$8,B366&lt;'Disponibilidade'!$B$9),E366,0)</x:f>
        <x:v>0</x:v>
      </x:c>
    </x:row>
    <x:row r="367" ht="23" customHeight="1">
      <x:c r="A367" s="9" t="str">
        <x:f>IF('Manutencao'!A87="","",'Manutencao'!B87)</x:f>
      </x:c>
      <x:c r="B367" s="12" t="str">
        <x:f>IF('Manutencao'!A87="","",IF('Manutencao'!H87&lt;&gt;"OK",0,'Manutencao'!D87))</x:f>
      </x:c>
      <x:c r="C367" s="9" t="n">
        <x:f>IF('Manutencao'!A87="",0,IF('Manutencao'!H87&lt;&gt;"OK",0,'Manutencao'!C87))</x:f>
        <x:v>0</x:v>
      </x:c>
      <x:c r="D367" s="9" t="str">
        <x:f>IF('Manutencao'!A87="","","Início "&amp;'Manutencao'!A87)</x:f>
      </x:c>
      <x:c r="E367" s="9" t="str">
        <x:f>IF(A367="","",SUMIFS($C$7:$C$406,$A$7:$A$406,A367,$B$7:$B$406,"&lt;="&amp;B367))</x:f>
      </x:c>
      <x:c r="F367" s="9" t="n">
        <x:f>IF(AND(A367='Disponibilidade'!$B$7,ISNUMBER(B367),B367&gt;='Disponibilidade'!$B$8,B367&lt;'Disponibilidade'!$B$9),E367,0)</x:f>
        <x:v>0</x:v>
      </x:c>
    </x:row>
    <x:row r="368" ht="23" customHeight="1">
      <x:c r="A368" s="9" t="str">
        <x:f>IF('Manutencao'!A87="","",'Manutencao'!B87)</x:f>
      </x:c>
      <x:c r="B368" s="12" t="str">
        <x:f>IF('Manutencao'!A87="","",IF('Manutencao'!H87&lt;&gt;"OK",0,IF('Manutencao'!E87="",2958465,'Manutencao'!E87)))</x:f>
      </x:c>
      <x:c r="C368" s="9" t="n">
        <x:f>IF('Manutencao'!A87="",0,IF('Manutencao'!H87&lt;&gt;"OK",0,-'Manutencao'!C87))</x:f>
        <x:v>0</x:v>
      </x:c>
      <x:c r="D368" s="9" t="str">
        <x:f>IF('Manutencao'!A87="","","Fim "&amp;'Manutencao'!A87)</x:f>
      </x:c>
      <x:c r="E368" s="9" t="str">
        <x:f>IF(A368="","",SUMIFS($C$7:$C$406,$A$7:$A$406,A368,$B$7:$B$406,"&lt;="&amp;B368))</x:f>
      </x:c>
      <x:c r="F368" s="9" t="n">
        <x:f>IF(AND(A368='Disponibilidade'!$B$7,ISNUMBER(B368),B368&gt;='Disponibilidade'!$B$8,B368&lt;'Disponibilidade'!$B$9),E368,0)</x:f>
        <x:v>0</x:v>
      </x:c>
    </x:row>
    <x:row r="369" ht="23" customHeight="1">
      <x:c r="A369" s="9" t="str">
        <x:f>IF('Manutencao'!A88="","",'Manutencao'!B88)</x:f>
      </x:c>
      <x:c r="B369" s="12" t="str">
        <x:f>IF('Manutencao'!A88="","",IF('Manutencao'!H88&lt;&gt;"OK",0,'Manutencao'!D88))</x:f>
      </x:c>
      <x:c r="C369" s="9" t="n">
        <x:f>IF('Manutencao'!A88="",0,IF('Manutencao'!H88&lt;&gt;"OK",0,'Manutencao'!C88))</x:f>
        <x:v>0</x:v>
      </x:c>
      <x:c r="D369" s="9" t="str">
        <x:f>IF('Manutencao'!A88="","","Início "&amp;'Manutencao'!A88)</x:f>
      </x:c>
      <x:c r="E369" s="9" t="str">
        <x:f>IF(A369="","",SUMIFS($C$7:$C$406,$A$7:$A$406,A369,$B$7:$B$406,"&lt;="&amp;B369))</x:f>
      </x:c>
      <x:c r="F369" s="9" t="n">
        <x:f>IF(AND(A369='Disponibilidade'!$B$7,ISNUMBER(B369),B369&gt;='Disponibilidade'!$B$8,B369&lt;'Disponibilidade'!$B$9),E369,0)</x:f>
        <x:v>0</x:v>
      </x:c>
    </x:row>
    <x:row r="370" ht="23" customHeight="1">
      <x:c r="A370" s="9" t="str">
        <x:f>IF('Manutencao'!A88="","",'Manutencao'!B88)</x:f>
      </x:c>
      <x:c r="B370" s="12" t="str">
        <x:f>IF('Manutencao'!A88="","",IF('Manutencao'!H88&lt;&gt;"OK",0,IF('Manutencao'!E88="",2958465,'Manutencao'!E88)))</x:f>
      </x:c>
      <x:c r="C370" s="9" t="n">
        <x:f>IF('Manutencao'!A88="",0,IF('Manutencao'!H88&lt;&gt;"OK",0,-'Manutencao'!C88))</x:f>
        <x:v>0</x:v>
      </x:c>
      <x:c r="D370" s="9" t="str">
        <x:f>IF('Manutencao'!A88="","","Fim "&amp;'Manutencao'!A88)</x:f>
      </x:c>
      <x:c r="E370" s="9" t="str">
        <x:f>IF(A370="","",SUMIFS($C$7:$C$406,$A$7:$A$406,A370,$B$7:$B$406,"&lt;="&amp;B370))</x:f>
      </x:c>
      <x:c r="F370" s="9" t="n">
        <x:f>IF(AND(A370='Disponibilidade'!$B$7,ISNUMBER(B370),B370&gt;='Disponibilidade'!$B$8,B370&lt;'Disponibilidade'!$B$9),E370,0)</x:f>
        <x:v>0</x:v>
      </x:c>
    </x:row>
    <x:row r="371" ht="23" customHeight="1">
      <x:c r="A371" s="9" t="str">
        <x:f>IF('Manutencao'!A89="","",'Manutencao'!B89)</x:f>
      </x:c>
      <x:c r="B371" s="12" t="str">
        <x:f>IF('Manutencao'!A89="","",IF('Manutencao'!H89&lt;&gt;"OK",0,'Manutencao'!D89))</x:f>
      </x:c>
      <x:c r="C371" s="9" t="n">
        <x:f>IF('Manutencao'!A89="",0,IF('Manutencao'!H89&lt;&gt;"OK",0,'Manutencao'!C89))</x:f>
        <x:v>0</x:v>
      </x:c>
      <x:c r="D371" s="9" t="str">
        <x:f>IF('Manutencao'!A89="","","Início "&amp;'Manutencao'!A89)</x:f>
      </x:c>
      <x:c r="E371" s="9" t="str">
        <x:f>IF(A371="","",SUMIFS($C$7:$C$406,$A$7:$A$406,A371,$B$7:$B$406,"&lt;="&amp;B371))</x:f>
      </x:c>
      <x:c r="F371" s="9" t="n">
        <x:f>IF(AND(A371='Disponibilidade'!$B$7,ISNUMBER(B371),B371&gt;='Disponibilidade'!$B$8,B371&lt;'Disponibilidade'!$B$9),E371,0)</x:f>
        <x:v>0</x:v>
      </x:c>
    </x:row>
    <x:row r="372" ht="23" customHeight="1">
      <x:c r="A372" s="9" t="str">
        <x:f>IF('Manutencao'!A89="","",'Manutencao'!B89)</x:f>
      </x:c>
      <x:c r="B372" s="12" t="str">
        <x:f>IF('Manutencao'!A89="","",IF('Manutencao'!H89&lt;&gt;"OK",0,IF('Manutencao'!E89="",2958465,'Manutencao'!E89)))</x:f>
      </x:c>
      <x:c r="C372" s="9" t="n">
        <x:f>IF('Manutencao'!A89="",0,IF('Manutencao'!H89&lt;&gt;"OK",0,-'Manutencao'!C89))</x:f>
        <x:v>0</x:v>
      </x:c>
      <x:c r="D372" s="9" t="str">
        <x:f>IF('Manutencao'!A89="","","Fim "&amp;'Manutencao'!A89)</x:f>
      </x:c>
      <x:c r="E372" s="9" t="str">
        <x:f>IF(A372="","",SUMIFS($C$7:$C$406,$A$7:$A$406,A372,$B$7:$B$406,"&lt;="&amp;B372))</x:f>
      </x:c>
      <x:c r="F372" s="9" t="n">
        <x:f>IF(AND(A372='Disponibilidade'!$B$7,ISNUMBER(B372),B372&gt;='Disponibilidade'!$B$8,B372&lt;'Disponibilidade'!$B$9),E372,0)</x:f>
        <x:v>0</x:v>
      </x:c>
    </x:row>
    <x:row r="373" ht="23" customHeight="1">
      <x:c r="A373" s="9" t="str">
        <x:f>IF('Manutencao'!A90="","",'Manutencao'!B90)</x:f>
      </x:c>
      <x:c r="B373" s="12" t="str">
        <x:f>IF('Manutencao'!A90="","",IF('Manutencao'!H90&lt;&gt;"OK",0,'Manutencao'!D90))</x:f>
      </x:c>
      <x:c r="C373" s="9" t="n">
        <x:f>IF('Manutencao'!A90="",0,IF('Manutencao'!H90&lt;&gt;"OK",0,'Manutencao'!C90))</x:f>
        <x:v>0</x:v>
      </x:c>
      <x:c r="D373" s="9" t="str">
        <x:f>IF('Manutencao'!A90="","","Início "&amp;'Manutencao'!A90)</x:f>
      </x:c>
      <x:c r="E373" s="9" t="str">
        <x:f>IF(A373="","",SUMIFS($C$7:$C$406,$A$7:$A$406,A373,$B$7:$B$406,"&lt;="&amp;B373))</x:f>
      </x:c>
      <x:c r="F373" s="9" t="n">
        <x:f>IF(AND(A373='Disponibilidade'!$B$7,ISNUMBER(B373),B373&gt;='Disponibilidade'!$B$8,B373&lt;'Disponibilidade'!$B$9),E373,0)</x:f>
        <x:v>0</x:v>
      </x:c>
    </x:row>
    <x:row r="374" ht="23" customHeight="1">
      <x:c r="A374" s="9" t="str">
        <x:f>IF('Manutencao'!A90="","",'Manutencao'!B90)</x:f>
      </x:c>
      <x:c r="B374" s="12" t="str">
        <x:f>IF('Manutencao'!A90="","",IF('Manutencao'!H90&lt;&gt;"OK",0,IF('Manutencao'!E90="",2958465,'Manutencao'!E90)))</x:f>
      </x:c>
      <x:c r="C374" s="9" t="n">
        <x:f>IF('Manutencao'!A90="",0,IF('Manutencao'!H90&lt;&gt;"OK",0,-'Manutencao'!C90))</x:f>
        <x:v>0</x:v>
      </x:c>
      <x:c r="D374" s="9" t="str">
        <x:f>IF('Manutencao'!A90="","","Fim "&amp;'Manutencao'!A90)</x:f>
      </x:c>
      <x:c r="E374" s="9" t="str">
        <x:f>IF(A374="","",SUMIFS($C$7:$C$406,$A$7:$A$406,A374,$B$7:$B$406,"&lt;="&amp;B374))</x:f>
      </x:c>
      <x:c r="F374" s="9" t="n">
        <x:f>IF(AND(A374='Disponibilidade'!$B$7,ISNUMBER(B374),B374&gt;='Disponibilidade'!$B$8,B374&lt;'Disponibilidade'!$B$9),E374,0)</x:f>
        <x:v>0</x:v>
      </x:c>
    </x:row>
    <x:row r="375" ht="23" customHeight="1">
      <x:c r="A375" s="9" t="str">
        <x:f>IF('Manutencao'!A91="","",'Manutencao'!B91)</x:f>
      </x:c>
      <x:c r="B375" s="12" t="str">
        <x:f>IF('Manutencao'!A91="","",IF('Manutencao'!H91&lt;&gt;"OK",0,'Manutencao'!D91))</x:f>
      </x:c>
      <x:c r="C375" s="9" t="n">
        <x:f>IF('Manutencao'!A91="",0,IF('Manutencao'!H91&lt;&gt;"OK",0,'Manutencao'!C91))</x:f>
        <x:v>0</x:v>
      </x:c>
      <x:c r="D375" s="9" t="str">
        <x:f>IF('Manutencao'!A91="","","Início "&amp;'Manutencao'!A91)</x:f>
      </x:c>
      <x:c r="E375" s="9" t="str">
        <x:f>IF(A375="","",SUMIFS($C$7:$C$406,$A$7:$A$406,A375,$B$7:$B$406,"&lt;="&amp;B375))</x:f>
      </x:c>
      <x:c r="F375" s="9" t="n">
        <x:f>IF(AND(A375='Disponibilidade'!$B$7,ISNUMBER(B375),B375&gt;='Disponibilidade'!$B$8,B375&lt;'Disponibilidade'!$B$9),E375,0)</x:f>
        <x:v>0</x:v>
      </x:c>
    </x:row>
    <x:row r="376" ht="23" customHeight="1">
      <x:c r="A376" s="9" t="str">
        <x:f>IF('Manutencao'!A91="","",'Manutencao'!B91)</x:f>
      </x:c>
      <x:c r="B376" s="12" t="str">
        <x:f>IF('Manutencao'!A91="","",IF('Manutencao'!H91&lt;&gt;"OK",0,IF('Manutencao'!E91="",2958465,'Manutencao'!E91)))</x:f>
      </x:c>
      <x:c r="C376" s="9" t="n">
        <x:f>IF('Manutencao'!A91="",0,IF('Manutencao'!H91&lt;&gt;"OK",0,-'Manutencao'!C91))</x:f>
        <x:v>0</x:v>
      </x:c>
      <x:c r="D376" s="9" t="str">
        <x:f>IF('Manutencao'!A91="","","Fim "&amp;'Manutencao'!A91)</x:f>
      </x:c>
      <x:c r="E376" s="9" t="str">
        <x:f>IF(A376="","",SUMIFS($C$7:$C$406,$A$7:$A$406,A376,$B$7:$B$406,"&lt;="&amp;B376))</x:f>
      </x:c>
      <x:c r="F376" s="9" t="n">
        <x:f>IF(AND(A376='Disponibilidade'!$B$7,ISNUMBER(B376),B376&gt;='Disponibilidade'!$B$8,B376&lt;'Disponibilidade'!$B$9),E376,0)</x:f>
        <x:v>0</x:v>
      </x:c>
    </x:row>
    <x:row r="377" ht="23" customHeight="1">
      <x:c r="A377" s="9" t="str">
        <x:f>IF('Manutencao'!A92="","",'Manutencao'!B92)</x:f>
      </x:c>
      <x:c r="B377" s="12" t="str">
        <x:f>IF('Manutencao'!A92="","",IF('Manutencao'!H92&lt;&gt;"OK",0,'Manutencao'!D92))</x:f>
      </x:c>
      <x:c r="C377" s="9" t="n">
        <x:f>IF('Manutencao'!A92="",0,IF('Manutencao'!H92&lt;&gt;"OK",0,'Manutencao'!C92))</x:f>
        <x:v>0</x:v>
      </x:c>
      <x:c r="D377" s="9" t="str">
        <x:f>IF('Manutencao'!A92="","","Início "&amp;'Manutencao'!A92)</x:f>
      </x:c>
      <x:c r="E377" s="9" t="str">
        <x:f>IF(A377="","",SUMIFS($C$7:$C$406,$A$7:$A$406,A377,$B$7:$B$406,"&lt;="&amp;B377))</x:f>
      </x:c>
      <x:c r="F377" s="9" t="n">
        <x:f>IF(AND(A377='Disponibilidade'!$B$7,ISNUMBER(B377),B377&gt;='Disponibilidade'!$B$8,B377&lt;'Disponibilidade'!$B$9),E377,0)</x:f>
        <x:v>0</x:v>
      </x:c>
    </x:row>
    <x:row r="378" ht="23" customHeight="1">
      <x:c r="A378" s="9" t="str">
        <x:f>IF('Manutencao'!A92="","",'Manutencao'!B92)</x:f>
      </x:c>
      <x:c r="B378" s="12" t="str">
        <x:f>IF('Manutencao'!A92="","",IF('Manutencao'!H92&lt;&gt;"OK",0,IF('Manutencao'!E92="",2958465,'Manutencao'!E92)))</x:f>
      </x:c>
      <x:c r="C378" s="9" t="n">
        <x:f>IF('Manutencao'!A92="",0,IF('Manutencao'!H92&lt;&gt;"OK",0,-'Manutencao'!C92))</x:f>
        <x:v>0</x:v>
      </x:c>
      <x:c r="D378" s="9" t="str">
        <x:f>IF('Manutencao'!A92="","","Fim "&amp;'Manutencao'!A92)</x:f>
      </x:c>
      <x:c r="E378" s="9" t="str">
        <x:f>IF(A378="","",SUMIFS($C$7:$C$406,$A$7:$A$406,A378,$B$7:$B$406,"&lt;="&amp;B378))</x:f>
      </x:c>
      <x:c r="F378" s="9" t="n">
        <x:f>IF(AND(A378='Disponibilidade'!$B$7,ISNUMBER(B378),B378&gt;='Disponibilidade'!$B$8,B378&lt;'Disponibilidade'!$B$9),E378,0)</x:f>
        <x:v>0</x:v>
      </x:c>
    </x:row>
    <x:row r="379" ht="23" customHeight="1">
      <x:c r="A379" s="9" t="str">
        <x:f>IF('Manutencao'!A93="","",'Manutencao'!B93)</x:f>
      </x:c>
      <x:c r="B379" s="12" t="str">
        <x:f>IF('Manutencao'!A93="","",IF('Manutencao'!H93&lt;&gt;"OK",0,'Manutencao'!D93))</x:f>
      </x:c>
      <x:c r="C379" s="9" t="n">
        <x:f>IF('Manutencao'!A93="",0,IF('Manutencao'!H93&lt;&gt;"OK",0,'Manutencao'!C93))</x:f>
        <x:v>0</x:v>
      </x:c>
      <x:c r="D379" s="9" t="str">
        <x:f>IF('Manutencao'!A93="","","Início "&amp;'Manutencao'!A93)</x:f>
      </x:c>
      <x:c r="E379" s="9" t="str">
        <x:f>IF(A379="","",SUMIFS($C$7:$C$406,$A$7:$A$406,A379,$B$7:$B$406,"&lt;="&amp;B379))</x:f>
      </x:c>
      <x:c r="F379" s="9" t="n">
        <x:f>IF(AND(A379='Disponibilidade'!$B$7,ISNUMBER(B379),B379&gt;='Disponibilidade'!$B$8,B379&lt;'Disponibilidade'!$B$9),E379,0)</x:f>
        <x:v>0</x:v>
      </x:c>
    </x:row>
    <x:row r="380" ht="23" customHeight="1">
      <x:c r="A380" s="9" t="str">
        <x:f>IF('Manutencao'!A93="","",'Manutencao'!B93)</x:f>
      </x:c>
      <x:c r="B380" s="12" t="str">
        <x:f>IF('Manutencao'!A93="","",IF('Manutencao'!H93&lt;&gt;"OK",0,IF('Manutencao'!E93="",2958465,'Manutencao'!E93)))</x:f>
      </x:c>
      <x:c r="C380" s="9" t="n">
        <x:f>IF('Manutencao'!A93="",0,IF('Manutencao'!H93&lt;&gt;"OK",0,-'Manutencao'!C93))</x:f>
        <x:v>0</x:v>
      </x:c>
      <x:c r="D380" s="9" t="str">
        <x:f>IF('Manutencao'!A93="","","Fim "&amp;'Manutencao'!A93)</x:f>
      </x:c>
      <x:c r="E380" s="9" t="str">
        <x:f>IF(A380="","",SUMIFS($C$7:$C$406,$A$7:$A$406,A380,$B$7:$B$406,"&lt;="&amp;B380))</x:f>
      </x:c>
      <x:c r="F380" s="9" t="n">
        <x:f>IF(AND(A380='Disponibilidade'!$B$7,ISNUMBER(B380),B380&gt;='Disponibilidade'!$B$8,B380&lt;'Disponibilidade'!$B$9),E380,0)</x:f>
        <x:v>0</x:v>
      </x:c>
    </x:row>
    <x:row r="381" ht="23" customHeight="1">
      <x:c r="A381" s="9" t="str">
        <x:f>IF('Manutencao'!A94="","",'Manutencao'!B94)</x:f>
      </x:c>
      <x:c r="B381" s="12" t="str">
        <x:f>IF('Manutencao'!A94="","",IF('Manutencao'!H94&lt;&gt;"OK",0,'Manutencao'!D94))</x:f>
      </x:c>
      <x:c r="C381" s="9" t="n">
        <x:f>IF('Manutencao'!A94="",0,IF('Manutencao'!H94&lt;&gt;"OK",0,'Manutencao'!C94))</x:f>
        <x:v>0</x:v>
      </x:c>
      <x:c r="D381" s="9" t="str">
        <x:f>IF('Manutencao'!A94="","","Início "&amp;'Manutencao'!A94)</x:f>
      </x:c>
      <x:c r="E381" s="9" t="str">
        <x:f>IF(A381="","",SUMIFS($C$7:$C$406,$A$7:$A$406,A381,$B$7:$B$406,"&lt;="&amp;B381))</x:f>
      </x:c>
      <x:c r="F381" s="9" t="n">
        <x:f>IF(AND(A381='Disponibilidade'!$B$7,ISNUMBER(B381),B381&gt;='Disponibilidade'!$B$8,B381&lt;'Disponibilidade'!$B$9),E381,0)</x:f>
        <x:v>0</x:v>
      </x:c>
    </x:row>
    <x:row r="382" ht="23" customHeight="1">
      <x:c r="A382" s="9" t="str">
        <x:f>IF('Manutencao'!A94="","",'Manutencao'!B94)</x:f>
      </x:c>
      <x:c r="B382" s="12" t="str">
        <x:f>IF('Manutencao'!A94="","",IF('Manutencao'!H94&lt;&gt;"OK",0,IF('Manutencao'!E94="",2958465,'Manutencao'!E94)))</x:f>
      </x:c>
      <x:c r="C382" s="9" t="n">
        <x:f>IF('Manutencao'!A94="",0,IF('Manutencao'!H94&lt;&gt;"OK",0,-'Manutencao'!C94))</x:f>
        <x:v>0</x:v>
      </x:c>
      <x:c r="D382" s="9" t="str">
        <x:f>IF('Manutencao'!A94="","","Fim "&amp;'Manutencao'!A94)</x:f>
      </x:c>
      <x:c r="E382" s="9" t="str">
        <x:f>IF(A382="","",SUMIFS($C$7:$C$406,$A$7:$A$406,A382,$B$7:$B$406,"&lt;="&amp;B382))</x:f>
      </x:c>
      <x:c r="F382" s="9" t="n">
        <x:f>IF(AND(A382='Disponibilidade'!$B$7,ISNUMBER(B382),B382&gt;='Disponibilidade'!$B$8,B382&lt;'Disponibilidade'!$B$9),E382,0)</x:f>
        <x:v>0</x:v>
      </x:c>
    </x:row>
    <x:row r="383" ht="23" customHeight="1">
      <x:c r="A383" s="9" t="str">
        <x:f>IF('Manutencao'!A95="","",'Manutencao'!B95)</x:f>
      </x:c>
      <x:c r="B383" s="12" t="str">
        <x:f>IF('Manutencao'!A95="","",IF('Manutencao'!H95&lt;&gt;"OK",0,'Manutencao'!D95))</x:f>
      </x:c>
      <x:c r="C383" s="9" t="n">
        <x:f>IF('Manutencao'!A95="",0,IF('Manutencao'!H95&lt;&gt;"OK",0,'Manutencao'!C95))</x:f>
        <x:v>0</x:v>
      </x:c>
      <x:c r="D383" s="9" t="str">
        <x:f>IF('Manutencao'!A95="","","Início "&amp;'Manutencao'!A95)</x:f>
      </x:c>
      <x:c r="E383" s="9" t="str">
        <x:f>IF(A383="","",SUMIFS($C$7:$C$406,$A$7:$A$406,A383,$B$7:$B$406,"&lt;="&amp;B383))</x:f>
      </x:c>
      <x:c r="F383" s="9" t="n">
        <x:f>IF(AND(A383='Disponibilidade'!$B$7,ISNUMBER(B383),B383&gt;='Disponibilidade'!$B$8,B383&lt;'Disponibilidade'!$B$9),E383,0)</x:f>
        <x:v>0</x:v>
      </x:c>
    </x:row>
    <x:row r="384" ht="23" customHeight="1">
      <x:c r="A384" s="9" t="str">
        <x:f>IF('Manutencao'!A95="","",'Manutencao'!B95)</x:f>
      </x:c>
      <x:c r="B384" s="12" t="str">
        <x:f>IF('Manutencao'!A95="","",IF('Manutencao'!H95&lt;&gt;"OK",0,IF('Manutencao'!E95="",2958465,'Manutencao'!E95)))</x:f>
      </x:c>
      <x:c r="C384" s="9" t="n">
        <x:f>IF('Manutencao'!A95="",0,IF('Manutencao'!H95&lt;&gt;"OK",0,-'Manutencao'!C95))</x:f>
        <x:v>0</x:v>
      </x:c>
      <x:c r="D384" s="9" t="str">
        <x:f>IF('Manutencao'!A95="","","Fim "&amp;'Manutencao'!A95)</x:f>
      </x:c>
      <x:c r="E384" s="9" t="str">
        <x:f>IF(A384="","",SUMIFS($C$7:$C$406,$A$7:$A$406,A384,$B$7:$B$406,"&lt;="&amp;B384))</x:f>
      </x:c>
      <x:c r="F384" s="9" t="n">
        <x:f>IF(AND(A384='Disponibilidade'!$B$7,ISNUMBER(B384),B384&gt;='Disponibilidade'!$B$8,B384&lt;'Disponibilidade'!$B$9),E384,0)</x:f>
        <x:v>0</x:v>
      </x:c>
    </x:row>
    <x:row r="385" ht="23" customHeight="1">
      <x:c r="A385" s="9" t="str">
        <x:f>IF('Manutencao'!A96="","",'Manutencao'!B96)</x:f>
      </x:c>
      <x:c r="B385" s="12" t="str">
        <x:f>IF('Manutencao'!A96="","",IF('Manutencao'!H96&lt;&gt;"OK",0,'Manutencao'!D96))</x:f>
      </x:c>
      <x:c r="C385" s="9" t="n">
        <x:f>IF('Manutencao'!A96="",0,IF('Manutencao'!H96&lt;&gt;"OK",0,'Manutencao'!C96))</x:f>
        <x:v>0</x:v>
      </x:c>
      <x:c r="D385" s="9" t="str">
        <x:f>IF('Manutencao'!A96="","","Início "&amp;'Manutencao'!A96)</x:f>
      </x:c>
      <x:c r="E385" s="9" t="str">
        <x:f>IF(A385="","",SUMIFS($C$7:$C$406,$A$7:$A$406,A385,$B$7:$B$406,"&lt;="&amp;B385))</x:f>
      </x:c>
      <x:c r="F385" s="9" t="n">
        <x:f>IF(AND(A385='Disponibilidade'!$B$7,ISNUMBER(B385),B385&gt;='Disponibilidade'!$B$8,B385&lt;'Disponibilidade'!$B$9),E385,0)</x:f>
        <x:v>0</x:v>
      </x:c>
    </x:row>
    <x:row r="386" ht="23" customHeight="1">
      <x:c r="A386" s="9" t="str">
        <x:f>IF('Manutencao'!A96="","",'Manutencao'!B96)</x:f>
      </x:c>
      <x:c r="B386" s="12" t="str">
        <x:f>IF('Manutencao'!A96="","",IF('Manutencao'!H96&lt;&gt;"OK",0,IF('Manutencao'!E96="",2958465,'Manutencao'!E96)))</x:f>
      </x:c>
      <x:c r="C386" s="9" t="n">
        <x:f>IF('Manutencao'!A96="",0,IF('Manutencao'!H96&lt;&gt;"OK",0,-'Manutencao'!C96))</x:f>
        <x:v>0</x:v>
      </x:c>
      <x:c r="D386" s="9" t="str">
        <x:f>IF('Manutencao'!A96="","","Fim "&amp;'Manutencao'!A96)</x:f>
      </x:c>
      <x:c r="E386" s="9" t="str">
        <x:f>IF(A386="","",SUMIFS($C$7:$C$406,$A$7:$A$406,A386,$B$7:$B$406,"&lt;="&amp;B386))</x:f>
      </x:c>
      <x:c r="F386" s="9" t="n">
        <x:f>IF(AND(A386='Disponibilidade'!$B$7,ISNUMBER(B386),B386&gt;='Disponibilidade'!$B$8,B386&lt;'Disponibilidade'!$B$9),E386,0)</x:f>
        <x:v>0</x:v>
      </x:c>
    </x:row>
    <x:row r="387" ht="23" customHeight="1">
      <x:c r="A387" s="9" t="str">
        <x:f>IF('Manutencao'!A97="","",'Manutencao'!B97)</x:f>
      </x:c>
      <x:c r="B387" s="12" t="str">
        <x:f>IF('Manutencao'!A97="","",IF('Manutencao'!H97&lt;&gt;"OK",0,'Manutencao'!D97))</x:f>
      </x:c>
      <x:c r="C387" s="9" t="n">
        <x:f>IF('Manutencao'!A97="",0,IF('Manutencao'!H97&lt;&gt;"OK",0,'Manutencao'!C97))</x:f>
        <x:v>0</x:v>
      </x:c>
      <x:c r="D387" s="9" t="str">
        <x:f>IF('Manutencao'!A97="","","Início "&amp;'Manutencao'!A97)</x:f>
      </x:c>
      <x:c r="E387" s="9" t="str">
        <x:f>IF(A387="","",SUMIFS($C$7:$C$406,$A$7:$A$406,A387,$B$7:$B$406,"&lt;="&amp;B387))</x:f>
      </x:c>
      <x:c r="F387" s="9" t="n">
        <x:f>IF(AND(A387='Disponibilidade'!$B$7,ISNUMBER(B387),B387&gt;='Disponibilidade'!$B$8,B387&lt;'Disponibilidade'!$B$9),E387,0)</x:f>
        <x:v>0</x:v>
      </x:c>
    </x:row>
    <x:row r="388" ht="23" customHeight="1">
      <x:c r="A388" s="9" t="str">
        <x:f>IF('Manutencao'!A97="","",'Manutencao'!B97)</x:f>
      </x:c>
      <x:c r="B388" s="12" t="str">
        <x:f>IF('Manutencao'!A97="","",IF('Manutencao'!H97&lt;&gt;"OK",0,IF('Manutencao'!E97="",2958465,'Manutencao'!E97)))</x:f>
      </x:c>
      <x:c r="C388" s="9" t="n">
        <x:f>IF('Manutencao'!A97="",0,IF('Manutencao'!H97&lt;&gt;"OK",0,-'Manutencao'!C97))</x:f>
        <x:v>0</x:v>
      </x:c>
      <x:c r="D388" s="9" t="str">
        <x:f>IF('Manutencao'!A97="","","Fim "&amp;'Manutencao'!A97)</x:f>
      </x:c>
      <x:c r="E388" s="9" t="str">
        <x:f>IF(A388="","",SUMIFS($C$7:$C$406,$A$7:$A$406,A388,$B$7:$B$406,"&lt;="&amp;B388))</x:f>
      </x:c>
      <x:c r="F388" s="9" t="n">
        <x:f>IF(AND(A388='Disponibilidade'!$B$7,ISNUMBER(B388),B388&gt;='Disponibilidade'!$B$8,B388&lt;'Disponibilidade'!$B$9),E388,0)</x:f>
        <x:v>0</x:v>
      </x:c>
    </x:row>
    <x:row r="389" ht="23" customHeight="1">
      <x:c r="A389" s="9" t="str">
        <x:f>IF('Manutencao'!A98="","",'Manutencao'!B98)</x:f>
      </x:c>
      <x:c r="B389" s="12" t="str">
        <x:f>IF('Manutencao'!A98="","",IF('Manutencao'!H98&lt;&gt;"OK",0,'Manutencao'!D98))</x:f>
      </x:c>
      <x:c r="C389" s="9" t="n">
        <x:f>IF('Manutencao'!A98="",0,IF('Manutencao'!H98&lt;&gt;"OK",0,'Manutencao'!C98))</x:f>
        <x:v>0</x:v>
      </x:c>
      <x:c r="D389" s="9" t="str">
        <x:f>IF('Manutencao'!A98="","","Início "&amp;'Manutencao'!A98)</x:f>
      </x:c>
      <x:c r="E389" s="9" t="str">
        <x:f>IF(A389="","",SUMIFS($C$7:$C$406,$A$7:$A$406,A389,$B$7:$B$406,"&lt;="&amp;B389))</x:f>
      </x:c>
      <x:c r="F389" s="9" t="n">
        <x:f>IF(AND(A389='Disponibilidade'!$B$7,ISNUMBER(B389),B389&gt;='Disponibilidade'!$B$8,B389&lt;'Disponibilidade'!$B$9),E389,0)</x:f>
        <x:v>0</x:v>
      </x:c>
    </x:row>
    <x:row r="390" ht="23" customHeight="1">
      <x:c r="A390" s="9" t="str">
        <x:f>IF('Manutencao'!A98="","",'Manutencao'!B98)</x:f>
      </x:c>
      <x:c r="B390" s="12" t="str">
        <x:f>IF('Manutencao'!A98="","",IF('Manutencao'!H98&lt;&gt;"OK",0,IF('Manutencao'!E98="",2958465,'Manutencao'!E98)))</x:f>
      </x:c>
      <x:c r="C390" s="9" t="n">
        <x:f>IF('Manutencao'!A98="",0,IF('Manutencao'!H98&lt;&gt;"OK",0,-'Manutencao'!C98))</x:f>
        <x:v>0</x:v>
      </x:c>
      <x:c r="D390" s="9" t="str">
        <x:f>IF('Manutencao'!A98="","","Fim "&amp;'Manutencao'!A98)</x:f>
      </x:c>
      <x:c r="E390" s="9" t="str">
        <x:f>IF(A390="","",SUMIFS($C$7:$C$406,$A$7:$A$406,A390,$B$7:$B$406,"&lt;="&amp;B390))</x:f>
      </x:c>
      <x:c r="F390" s="9" t="n">
        <x:f>IF(AND(A390='Disponibilidade'!$B$7,ISNUMBER(B390),B390&gt;='Disponibilidade'!$B$8,B390&lt;'Disponibilidade'!$B$9),E390,0)</x:f>
        <x:v>0</x:v>
      </x:c>
    </x:row>
    <x:row r="391" ht="23" customHeight="1">
      <x:c r="A391" s="9" t="str">
        <x:f>IF('Manutencao'!A99="","",'Manutencao'!B99)</x:f>
      </x:c>
      <x:c r="B391" s="12" t="str">
        <x:f>IF('Manutencao'!A99="","",IF('Manutencao'!H99&lt;&gt;"OK",0,'Manutencao'!D99))</x:f>
      </x:c>
      <x:c r="C391" s="9" t="n">
        <x:f>IF('Manutencao'!A99="",0,IF('Manutencao'!H99&lt;&gt;"OK",0,'Manutencao'!C99))</x:f>
        <x:v>0</x:v>
      </x:c>
      <x:c r="D391" s="9" t="str">
        <x:f>IF('Manutencao'!A99="","","Início "&amp;'Manutencao'!A99)</x:f>
      </x:c>
      <x:c r="E391" s="9" t="str">
        <x:f>IF(A391="","",SUMIFS($C$7:$C$406,$A$7:$A$406,A391,$B$7:$B$406,"&lt;="&amp;B391))</x:f>
      </x:c>
      <x:c r="F391" s="9" t="n">
        <x:f>IF(AND(A391='Disponibilidade'!$B$7,ISNUMBER(B391),B391&gt;='Disponibilidade'!$B$8,B391&lt;'Disponibilidade'!$B$9),E391,0)</x:f>
        <x:v>0</x:v>
      </x:c>
    </x:row>
    <x:row r="392" ht="23" customHeight="1">
      <x:c r="A392" s="9" t="str">
        <x:f>IF('Manutencao'!A99="","",'Manutencao'!B99)</x:f>
      </x:c>
      <x:c r="B392" s="12" t="str">
        <x:f>IF('Manutencao'!A99="","",IF('Manutencao'!H99&lt;&gt;"OK",0,IF('Manutencao'!E99="",2958465,'Manutencao'!E99)))</x:f>
      </x:c>
      <x:c r="C392" s="9" t="n">
        <x:f>IF('Manutencao'!A99="",0,IF('Manutencao'!H99&lt;&gt;"OK",0,-'Manutencao'!C99))</x:f>
        <x:v>0</x:v>
      </x:c>
      <x:c r="D392" s="9" t="str">
        <x:f>IF('Manutencao'!A99="","","Fim "&amp;'Manutencao'!A99)</x:f>
      </x:c>
      <x:c r="E392" s="9" t="str">
        <x:f>IF(A392="","",SUMIFS($C$7:$C$406,$A$7:$A$406,A392,$B$7:$B$406,"&lt;="&amp;B392))</x:f>
      </x:c>
      <x:c r="F392" s="9" t="n">
        <x:f>IF(AND(A392='Disponibilidade'!$B$7,ISNUMBER(B392),B392&gt;='Disponibilidade'!$B$8,B392&lt;'Disponibilidade'!$B$9),E392,0)</x:f>
        <x:v>0</x:v>
      </x:c>
    </x:row>
    <x:row r="393" ht="23" customHeight="1">
      <x:c r="A393" s="9" t="str">
        <x:f>IF('Manutencao'!A100="","",'Manutencao'!B100)</x:f>
      </x:c>
      <x:c r="B393" s="12" t="str">
        <x:f>IF('Manutencao'!A100="","",IF('Manutencao'!H100&lt;&gt;"OK",0,'Manutencao'!D100))</x:f>
      </x:c>
      <x:c r="C393" s="9" t="n">
        <x:f>IF('Manutencao'!A100="",0,IF('Manutencao'!H100&lt;&gt;"OK",0,'Manutencao'!C100))</x:f>
        <x:v>0</x:v>
      </x:c>
      <x:c r="D393" s="9" t="str">
        <x:f>IF('Manutencao'!A100="","","Início "&amp;'Manutencao'!A100)</x:f>
      </x:c>
      <x:c r="E393" s="9" t="str">
        <x:f>IF(A393="","",SUMIFS($C$7:$C$406,$A$7:$A$406,A393,$B$7:$B$406,"&lt;="&amp;B393))</x:f>
      </x:c>
      <x:c r="F393" s="9" t="n">
        <x:f>IF(AND(A393='Disponibilidade'!$B$7,ISNUMBER(B393),B393&gt;='Disponibilidade'!$B$8,B393&lt;'Disponibilidade'!$B$9),E393,0)</x:f>
        <x:v>0</x:v>
      </x:c>
    </x:row>
    <x:row r="394" ht="23" customHeight="1">
      <x:c r="A394" s="9" t="str">
        <x:f>IF('Manutencao'!A100="","",'Manutencao'!B100)</x:f>
      </x:c>
      <x:c r="B394" s="12" t="str">
        <x:f>IF('Manutencao'!A100="","",IF('Manutencao'!H100&lt;&gt;"OK",0,IF('Manutencao'!E100="",2958465,'Manutencao'!E100)))</x:f>
      </x:c>
      <x:c r="C394" s="9" t="n">
        <x:f>IF('Manutencao'!A100="",0,IF('Manutencao'!H100&lt;&gt;"OK",0,-'Manutencao'!C100))</x:f>
        <x:v>0</x:v>
      </x:c>
      <x:c r="D394" s="9" t="str">
        <x:f>IF('Manutencao'!A100="","","Fim "&amp;'Manutencao'!A100)</x:f>
      </x:c>
      <x:c r="E394" s="9" t="str">
        <x:f>IF(A394="","",SUMIFS($C$7:$C$406,$A$7:$A$406,A394,$B$7:$B$406,"&lt;="&amp;B394))</x:f>
      </x:c>
      <x:c r="F394" s="9" t="n">
        <x:f>IF(AND(A394='Disponibilidade'!$B$7,ISNUMBER(B394),B394&gt;='Disponibilidade'!$B$8,B394&lt;'Disponibilidade'!$B$9),E394,0)</x:f>
        <x:v>0</x:v>
      </x:c>
    </x:row>
    <x:row r="395" ht="23" customHeight="1">
      <x:c r="A395" s="9" t="str">
        <x:f>IF('Manutencao'!A101="","",'Manutencao'!B101)</x:f>
      </x:c>
      <x:c r="B395" s="12" t="str">
        <x:f>IF('Manutencao'!A101="","",IF('Manutencao'!H101&lt;&gt;"OK",0,'Manutencao'!D101))</x:f>
      </x:c>
      <x:c r="C395" s="9" t="n">
        <x:f>IF('Manutencao'!A101="",0,IF('Manutencao'!H101&lt;&gt;"OK",0,'Manutencao'!C101))</x:f>
        <x:v>0</x:v>
      </x:c>
      <x:c r="D395" s="9" t="str">
        <x:f>IF('Manutencao'!A101="","","Início "&amp;'Manutencao'!A101)</x:f>
      </x:c>
      <x:c r="E395" s="9" t="str">
        <x:f>IF(A395="","",SUMIFS($C$7:$C$406,$A$7:$A$406,A395,$B$7:$B$406,"&lt;="&amp;B395))</x:f>
      </x:c>
      <x:c r="F395" s="9" t="n">
        <x:f>IF(AND(A395='Disponibilidade'!$B$7,ISNUMBER(B395),B395&gt;='Disponibilidade'!$B$8,B395&lt;'Disponibilidade'!$B$9),E395,0)</x:f>
        <x:v>0</x:v>
      </x:c>
    </x:row>
    <x:row r="396" ht="23" customHeight="1">
      <x:c r="A396" s="9" t="str">
        <x:f>IF('Manutencao'!A101="","",'Manutencao'!B101)</x:f>
      </x:c>
      <x:c r="B396" s="12" t="str">
        <x:f>IF('Manutencao'!A101="","",IF('Manutencao'!H101&lt;&gt;"OK",0,IF('Manutencao'!E101="",2958465,'Manutencao'!E101)))</x:f>
      </x:c>
      <x:c r="C396" s="9" t="n">
        <x:f>IF('Manutencao'!A101="",0,IF('Manutencao'!H101&lt;&gt;"OK",0,-'Manutencao'!C101))</x:f>
        <x:v>0</x:v>
      </x:c>
      <x:c r="D396" s="9" t="str">
        <x:f>IF('Manutencao'!A101="","","Fim "&amp;'Manutencao'!A101)</x:f>
      </x:c>
      <x:c r="E396" s="9" t="str">
        <x:f>IF(A396="","",SUMIFS($C$7:$C$406,$A$7:$A$406,A396,$B$7:$B$406,"&lt;="&amp;B396))</x:f>
      </x:c>
      <x:c r="F396" s="9" t="n">
        <x:f>IF(AND(A396='Disponibilidade'!$B$7,ISNUMBER(B396),B396&gt;='Disponibilidade'!$B$8,B396&lt;'Disponibilidade'!$B$9),E396,0)</x:f>
        <x:v>0</x:v>
      </x:c>
    </x:row>
    <x:row r="397" ht="23" customHeight="1">
      <x:c r="A397" s="9" t="str">
        <x:f>IF('Manutencao'!A102="","",'Manutencao'!B102)</x:f>
      </x:c>
      <x:c r="B397" s="12" t="str">
        <x:f>IF('Manutencao'!A102="","",IF('Manutencao'!H102&lt;&gt;"OK",0,'Manutencao'!D102))</x:f>
      </x:c>
      <x:c r="C397" s="9" t="n">
        <x:f>IF('Manutencao'!A102="",0,IF('Manutencao'!H102&lt;&gt;"OK",0,'Manutencao'!C102))</x:f>
        <x:v>0</x:v>
      </x:c>
      <x:c r="D397" s="9" t="str">
        <x:f>IF('Manutencao'!A102="","","Início "&amp;'Manutencao'!A102)</x:f>
      </x:c>
      <x:c r="E397" s="9" t="str">
        <x:f>IF(A397="","",SUMIFS($C$7:$C$406,$A$7:$A$406,A397,$B$7:$B$406,"&lt;="&amp;B397))</x:f>
      </x:c>
      <x:c r="F397" s="9" t="n">
        <x:f>IF(AND(A397='Disponibilidade'!$B$7,ISNUMBER(B397),B397&gt;='Disponibilidade'!$B$8,B397&lt;'Disponibilidade'!$B$9),E397,0)</x:f>
        <x:v>0</x:v>
      </x:c>
    </x:row>
    <x:row r="398" ht="23" customHeight="1">
      <x:c r="A398" s="9" t="str">
        <x:f>IF('Manutencao'!A102="","",'Manutencao'!B102)</x:f>
      </x:c>
      <x:c r="B398" s="12" t="str">
        <x:f>IF('Manutencao'!A102="","",IF('Manutencao'!H102&lt;&gt;"OK",0,IF('Manutencao'!E102="",2958465,'Manutencao'!E102)))</x:f>
      </x:c>
      <x:c r="C398" s="9" t="n">
        <x:f>IF('Manutencao'!A102="",0,IF('Manutencao'!H102&lt;&gt;"OK",0,-'Manutencao'!C102))</x:f>
        <x:v>0</x:v>
      </x:c>
      <x:c r="D398" s="9" t="str">
        <x:f>IF('Manutencao'!A102="","","Fim "&amp;'Manutencao'!A102)</x:f>
      </x:c>
      <x:c r="E398" s="9" t="str">
        <x:f>IF(A398="","",SUMIFS($C$7:$C$406,$A$7:$A$406,A398,$B$7:$B$406,"&lt;="&amp;B398))</x:f>
      </x:c>
      <x:c r="F398" s="9" t="n">
        <x:f>IF(AND(A398='Disponibilidade'!$B$7,ISNUMBER(B398),B398&gt;='Disponibilidade'!$B$8,B398&lt;'Disponibilidade'!$B$9),E398,0)</x:f>
        <x:v>0</x:v>
      </x:c>
    </x:row>
    <x:row r="399" ht="23" customHeight="1">
      <x:c r="A399" s="9" t="str">
        <x:f>IF('Manutencao'!A103="","",'Manutencao'!B103)</x:f>
      </x:c>
      <x:c r="B399" s="12" t="str">
        <x:f>IF('Manutencao'!A103="","",IF('Manutencao'!H103&lt;&gt;"OK",0,'Manutencao'!D103))</x:f>
      </x:c>
      <x:c r="C399" s="9" t="n">
        <x:f>IF('Manutencao'!A103="",0,IF('Manutencao'!H103&lt;&gt;"OK",0,'Manutencao'!C103))</x:f>
        <x:v>0</x:v>
      </x:c>
      <x:c r="D399" s="9" t="str">
        <x:f>IF('Manutencao'!A103="","","Início "&amp;'Manutencao'!A103)</x:f>
      </x:c>
      <x:c r="E399" s="9" t="str">
        <x:f>IF(A399="","",SUMIFS($C$7:$C$406,$A$7:$A$406,A399,$B$7:$B$406,"&lt;="&amp;B399))</x:f>
      </x:c>
      <x:c r="F399" s="9" t="n">
        <x:f>IF(AND(A399='Disponibilidade'!$B$7,ISNUMBER(B399),B399&gt;='Disponibilidade'!$B$8,B399&lt;'Disponibilidade'!$B$9),E399,0)</x:f>
        <x:v>0</x:v>
      </x:c>
    </x:row>
    <x:row r="400" ht="23" customHeight="1">
      <x:c r="A400" s="9" t="str">
        <x:f>IF('Manutencao'!A103="","",'Manutencao'!B103)</x:f>
      </x:c>
      <x:c r="B400" s="12" t="str">
        <x:f>IF('Manutencao'!A103="","",IF('Manutencao'!H103&lt;&gt;"OK",0,IF('Manutencao'!E103="",2958465,'Manutencao'!E103)))</x:f>
      </x:c>
      <x:c r="C400" s="9" t="n">
        <x:f>IF('Manutencao'!A103="",0,IF('Manutencao'!H103&lt;&gt;"OK",0,-'Manutencao'!C103))</x:f>
        <x:v>0</x:v>
      </x:c>
      <x:c r="D400" s="9" t="str">
        <x:f>IF('Manutencao'!A103="","","Fim "&amp;'Manutencao'!A103)</x:f>
      </x:c>
      <x:c r="E400" s="9" t="str">
        <x:f>IF(A400="","",SUMIFS($C$7:$C$406,$A$7:$A$406,A400,$B$7:$B$406,"&lt;="&amp;B400))</x:f>
      </x:c>
      <x:c r="F400" s="9" t="n">
        <x:f>IF(AND(A400='Disponibilidade'!$B$7,ISNUMBER(B400),B400&gt;='Disponibilidade'!$B$8,B400&lt;'Disponibilidade'!$B$9),E400,0)</x:f>
        <x:v>0</x:v>
      </x:c>
    </x:row>
    <x:row r="401" ht="23" customHeight="1">
      <x:c r="A401" s="9" t="str">
        <x:f>IF('Manutencao'!A104="","",'Manutencao'!B104)</x:f>
      </x:c>
      <x:c r="B401" s="12" t="str">
        <x:f>IF('Manutencao'!A104="","",IF('Manutencao'!H104&lt;&gt;"OK",0,'Manutencao'!D104))</x:f>
      </x:c>
      <x:c r="C401" s="9" t="n">
        <x:f>IF('Manutencao'!A104="",0,IF('Manutencao'!H104&lt;&gt;"OK",0,'Manutencao'!C104))</x:f>
        <x:v>0</x:v>
      </x:c>
      <x:c r="D401" s="9" t="str">
        <x:f>IF('Manutencao'!A104="","","Início "&amp;'Manutencao'!A104)</x:f>
      </x:c>
      <x:c r="E401" s="9" t="str">
        <x:f>IF(A401="","",SUMIFS($C$7:$C$406,$A$7:$A$406,A401,$B$7:$B$406,"&lt;="&amp;B401))</x:f>
      </x:c>
      <x:c r="F401" s="9" t="n">
        <x:f>IF(AND(A401='Disponibilidade'!$B$7,ISNUMBER(B401),B401&gt;='Disponibilidade'!$B$8,B401&lt;'Disponibilidade'!$B$9),E401,0)</x:f>
        <x:v>0</x:v>
      </x:c>
    </x:row>
    <x:row r="402" ht="23" customHeight="1">
      <x:c r="A402" s="9" t="str">
        <x:f>IF('Manutencao'!A104="","",'Manutencao'!B104)</x:f>
      </x:c>
      <x:c r="B402" s="12" t="str">
        <x:f>IF('Manutencao'!A104="","",IF('Manutencao'!H104&lt;&gt;"OK",0,IF('Manutencao'!E104="",2958465,'Manutencao'!E104)))</x:f>
      </x:c>
      <x:c r="C402" s="9" t="n">
        <x:f>IF('Manutencao'!A104="",0,IF('Manutencao'!H104&lt;&gt;"OK",0,-'Manutencao'!C104))</x:f>
        <x:v>0</x:v>
      </x:c>
      <x:c r="D402" s="9" t="str">
        <x:f>IF('Manutencao'!A104="","","Fim "&amp;'Manutencao'!A104)</x:f>
      </x:c>
      <x:c r="E402" s="9" t="str">
        <x:f>IF(A402="","",SUMIFS($C$7:$C$406,$A$7:$A$406,A402,$B$7:$B$406,"&lt;="&amp;B402))</x:f>
      </x:c>
      <x:c r="F402" s="9" t="n">
        <x:f>IF(AND(A402='Disponibilidade'!$B$7,ISNUMBER(B402),B402&gt;='Disponibilidade'!$B$8,B402&lt;'Disponibilidade'!$B$9),E402,0)</x:f>
        <x:v>0</x:v>
      </x:c>
    </x:row>
    <x:row r="403" ht="23" customHeight="1">
      <x:c r="A403" s="9" t="str">
        <x:f>IF('Manutencao'!A105="","",'Manutencao'!B105)</x:f>
      </x:c>
      <x:c r="B403" s="12" t="str">
        <x:f>IF('Manutencao'!A105="","",IF('Manutencao'!H105&lt;&gt;"OK",0,'Manutencao'!D105))</x:f>
      </x:c>
      <x:c r="C403" s="9" t="n">
        <x:f>IF('Manutencao'!A105="",0,IF('Manutencao'!H105&lt;&gt;"OK",0,'Manutencao'!C105))</x:f>
        <x:v>0</x:v>
      </x:c>
      <x:c r="D403" s="9" t="str">
        <x:f>IF('Manutencao'!A105="","","Início "&amp;'Manutencao'!A105)</x:f>
      </x:c>
      <x:c r="E403" s="9" t="str">
        <x:f>IF(A403="","",SUMIFS($C$7:$C$406,$A$7:$A$406,A403,$B$7:$B$406,"&lt;="&amp;B403))</x:f>
      </x:c>
      <x:c r="F403" s="9" t="n">
        <x:f>IF(AND(A403='Disponibilidade'!$B$7,ISNUMBER(B403),B403&gt;='Disponibilidade'!$B$8,B403&lt;'Disponibilidade'!$B$9),E403,0)</x:f>
        <x:v>0</x:v>
      </x:c>
    </x:row>
    <x:row r="404" ht="23" customHeight="1">
      <x:c r="A404" s="9" t="str">
        <x:f>IF('Manutencao'!A105="","",'Manutencao'!B105)</x:f>
      </x:c>
      <x:c r="B404" s="12" t="str">
        <x:f>IF('Manutencao'!A105="","",IF('Manutencao'!H105&lt;&gt;"OK",0,IF('Manutencao'!E105="",2958465,'Manutencao'!E105)))</x:f>
      </x:c>
      <x:c r="C404" s="9" t="n">
        <x:f>IF('Manutencao'!A105="",0,IF('Manutencao'!H105&lt;&gt;"OK",0,-'Manutencao'!C105))</x:f>
        <x:v>0</x:v>
      </x:c>
      <x:c r="D404" s="9" t="str">
        <x:f>IF('Manutencao'!A105="","","Fim "&amp;'Manutencao'!A105)</x:f>
      </x:c>
      <x:c r="E404" s="9" t="str">
        <x:f>IF(A404="","",SUMIFS($C$7:$C$406,$A$7:$A$406,A404,$B$7:$B$406,"&lt;="&amp;B404))</x:f>
      </x:c>
      <x:c r="F404" s="9" t="n">
        <x:f>IF(AND(A404='Disponibilidade'!$B$7,ISNUMBER(B404),B404&gt;='Disponibilidade'!$B$8,B404&lt;'Disponibilidade'!$B$9),E404,0)</x:f>
        <x:v>0</x:v>
      </x:c>
    </x:row>
    <x:row r="405" ht="23" customHeight="1">
      <x:c r="A405" s="9" t="str">
        <x:f>IF('Manutencao'!A106="","",'Manutencao'!B106)</x:f>
      </x:c>
      <x:c r="B405" s="12" t="str">
        <x:f>IF('Manutencao'!A106="","",IF('Manutencao'!H106&lt;&gt;"OK",0,'Manutencao'!D106))</x:f>
      </x:c>
      <x:c r="C405" s="9" t="n">
        <x:f>IF('Manutencao'!A106="",0,IF('Manutencao'!H106&lt;&gt;"OK",0,'Manutencao'!C106))</x:f>
        <x:v>0</x:v>
      </x:c>
      <x:c r="D405" s="9" t="str">
        <x:f>IF('Manutencao'!A106="","","Início "&amp;'Manutencao'!A106)</x:f>
      </x:c>
      <x:c r="E405" s="9" t="str">
        <x:f>IF(A405="","",SUMIFS($C$7:$C$406,$A$7:$A$406,A405,$B$7:$B$406,"&lt;="&amp;B405))</x:f>
      </x:c>
      <x:c r="F405" s="9" t="n">
        <x:f>IF(AND(A405='Disponibilidade'!$B$7,ISNUMBER(B405),B405&gt;='Disponibilidade'!$B$8,B405&lt;'Disponibilidade'!$B$9),E405,0)</x:f>
        <x:v>0</x:v>
      </x:c>
    </x:row>
    <x:row r="406" ht="23" customHeight="1">
      <x:c r="A406" s="9" t="str">
        <x:f>IF('Manutencao'!A106="","",'Manutencao'!B106)</x:f>
      </x:c>
      <x:c r="B406" s="12" t="str">
        <x:f>IF('Manutencao'!A106="","",IF('Manutencao'!H106&lt;&gt;"OK",0,IF('Manutencao'!E106="",2958465,'Manutencao'!E106)))</x:f>
      </x:c>
      <x:c r="C406" s="9" t="n">
        <x:f>IF('Manutencao'!A106="",0,IF('Manutencao'!H106&lt;&gt;"OK",0,-'Manutencao'!C106))</x:f>
        <x:v>0</x:v>
      </x:c>
      <x:c r="D406" s="9" t="str">
        <x:f>IF('Manutencao'!A106="","","Fim "&amp;'Manutencao'!A106)</x:f>
      </x:c>
      <x:c r="E406" s="9" t="str">
        <x:f>IF(A406="","",SUMIFS($C$7:$C$406,$A$7:$A$406,A406,$B$7:$B$406,"&lt;="&amp;B406))</x:f>
      </x:c>
      <x:c r="F406" s="9" t="n">
        <x:f>IF(AND(A406='Disponibilidade'!$B$7,ISNUMBER(B406),B406&gt;='Disponibilidade'!$B$8,B406&lt;'Disponibilidade'!$B$9),E406,0)</x:f>
        <x:v>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30" hidden="0" customWidth="1"/>
    <x:col min="3" max="3" width="18" hidden="0" customWidth="1"/>
    <x:col min="4" max="4" width="17" hidden="0" customWidth="1"/>
    <x:col min="5" max="5" width="13" hidden="0" customWidth="1"/>
    <x:col min="6" max="6" width="19" hidden="0" customWidth="1"/>
    <x:col min="7" max="7" width="18" hidden="0" customWidth="1"/>
    <x:col min="8" max="8" width="17" hidden="0" customWidth="1"/>
    <x:col min="9" max="9" width="2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Equipamentos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3" customHeight="1">
      <x:c r="A4" s="4" t="str">
        <x:v>Exemplos sintéticos. Células amarelas são editáveis. Valores de preço em centavos.</x:v>
      </x:c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4" customHeight="1">
      <x:c r="A6" s="8" t="str">
        <x:v>Código</x:v>
      </x:c>
      <x:c r="B6" s="8" t="str">
        <x:v>Nome</x:v>
      </x:c>
      <x:c r="C6" s="8" t="str">
        <x:v>Categoria</x:v>
      </x:c>
      <x:c r="D6" s="8" t="str">
        <x:v>Rastreamento</x:v>
      </x:c>
      <x:c r="E6" s="8" t="str">
        <x:v>Quantidade</x:v>
      </x:c>
      <x:c r="F6" s="8" t="str">
        <x:v>Diária (centavos)</x:v>
      </x:c>
      <x:c r="G6" s="8" t="str">
        <x:v>Preparação (min)</x:v>
      </x:c>
      <x:c r="H6" s="8" t="str">
        <x:v>Limpeza (min)</x:v>
      </x:c>
      <x:c r="I6" s="8" t="str">
        <x:v>Validação</x:v>
      </x:c>
    </x:row>
    <x:row r="7" ht="23" customHeight="1">
      <x:c r="A7" s="10" t="str">
        <x:v>EQ-001</x:v>
      </x:c>
      <x:c r="B7" s="10" t="str">
        <x:v>Cadeira branca</x:v>
      </x:c>
      <x:c r="C7" s="10" t="str">
        <x:v>Festas</x:v>
      </x:c>
      <x:c r="D7" s="10" t="str">
        <x:v>quantity</x:v>
      </x:c>
      <x:c r="E7" s="10" t="n">
        <x:v>100</x:v>
      </x:c>
      <x:c r="F7" s="10" t="n">
        <x:v>500</x:v>
      </x:c>
      <x:c r="G7" s="10" t="n">
        <x:v>0</x:v>
      </x:c>
      <x:c r="H7" s="10" t="n">
        <x:v>0</x:v>
      </x:c>
      <x:c r="I7" s="9" t="str">
        <x:f>IF(COUNTA(A7:H7)=0,"",IF(OR(A7="",B7="",C7="",COUNTIFS($A$7:$A$106,A7)&lt;&gt;1,AND(D7&lt;&gt;"quantity",D7&lt;&gt;"serialized"),COUNT(E7:H7)&lt;&gt;4,E7&lt;0,E7&lt;&gt;INT(E7),F7&lt;0,F7&lt;&gt;INT(F7),G7&lt;0,H7&lt;0),"REVISAR cadastro","OK"))</x:f>
        <x:v>OK</x:v>
      </x:c>
    </x:row>
    <x:row r="8" ht="23" customHeight="1">
      <x:c r="A8" s="10" t="str">
        <x:v>EQ-002</x:v>
      </x:c>
      <x:c r="B8" s="10" t="str">
        <x:v>Mesa dobrável</x:v>
      </x:c>
      <x:c r="C8" s="10" t="str">
        <x:v>Festas</x:v>
      </x:c>
      <x:c r="D8" s="10" t="str">
        <x:v>quantity</x:v>
      </x:c>
      <x:c r="E8" s="10" t="n">
        <x:v>20</x:v>
      </x:c>
      <x:c r="F8" s="10" t="n">
        <x:v>2000</x:v>
      </x:c>
      <x:c r="G8" s="10" t="n">
        <x:v>30</x:v>
      </x:c>
      <x:c r="H8" s="10" t="n">
        <x:v>60</x:v>
      </x:c>
      <x:c r="I8" s="9" t="str">
        <x:f>IF(COUNTA(A8:H8)=0,"",IF(OR(A8="",B8="",C8="",COUNTIFS($A$7:$A$106,A8)&lt;&gt;1,AND(D8&lt;&gt;"quantity",D8&lt;&gt;"serialized"),COUNT(E8:H8)&lt;&gt;4,E8&lt;0,E8&lt;&gt;INT(E8),F8&lt;0,F8&lt;&gt;INT(F8),G8&lt;0,H8&lt;0),"REVISAR cadastro","OK"))</x:f>
        <x:v>OK</x:v>
      </x:c>
    </x:row>
    <x:row r="9" ht="23" customHeight="1">
      <x:c r="A9" s="10" t="str">
        <x:v>EQ-003</x:v>
      </x:c>
      <x:c r="B9" s="10" t="str">
        <x:v>Betoneira 120 L</x:v>
      </x:c>
      <x:c r="C9" s="10" t="str">
        <x:v>Construção</x:v>
      </x:c>
      <x:c r="D9" s="10" t="str">
        <x:v>serialized</x:v>
      </x:c>
      <x:c r="E9" s="10" t="n">
        <x:v>2</x:v>
      </x:c>
      <x:c r="F9" s="10" t="n">
        <x:v>9000</x:v>
      </x:c>
      <x:c r="G9" s="10" t="n">
        <x:v>30</x:v>
      </x:c>
      <x:c r="H9" s="10" t="n">
        <x:v>60</x:v>
      </x:c>
      <x:c r="I9" s="9" t="str">
        <x:f>IF(COUNTA(A9:H9)=0,"",IF(OR(A9="",B9="",C9="",COUNTIFS($A$7:$A$106,A9)&lt;&gt;1,AND(D9&lt;&gt;"quantity",D9&lt;&gt;"serialized"),COUNT(E9:H9)&lt;&gt;4,E9&lt;0,E9&lt;&gt;INT(E9),F9&lt;0,F9&lt;&gt;INT(F9),G9&lt;0,H9&lt;0),"REVISAR cadastro","OK"))</x:f>
        <x:v>OK</x:v>
      </x:c>
    </x:row>
    <x:row r="10" ht="23" customHeight="1">
      <x:c r="A10" s="10"/>
      <x:c r="B10" s="10"/>
      <x:c r="C10" s="10"/>
      <x:c r="D10" s="10"/>
      <x:c r="E10" s="10"/>
      <x:c r="F10" s="10"/>
      <x:c r="G10" s="10"/>
      <x:c r="H10" s="10"/>
      <x:c r="I10" s="9" t="str">
        <x:f>IF(COUNTA(A10:H10)=0,"",IF(OR(A10="",B10="",C10="",COUNTIFS($A$7:$A$106,A10)&lt;&gt;1,AND(D10&lt;&gt;"quantity",D10&lt;&gt;"serialized"),COUNT(E10:H10)&lt;&gt;4,E10&lt;0,E10&lt;&gt;INT(E10),F10&lt;0,F10&lt;&gt;INT(F10),G10&lt;0,H10&lt;0),"REVISAR cadastro","OK"))</x:f>
      </x:c>
    </x:row>
    <x:row r="11" ht="23" customHeight="1">
      <x:c r="A11" s="10"/>
      <x:c r="B11" s="10"/>
      <x:c r="C11" s="10"/>
      <x:c r="D11" s="10"/>
      <x:c r="E11" s="10"/>
      <x:c r="F11" s="10"/>
      <x:c r="G11" s="10"/>
      <x:c r="H11" s="10"/>
      <x:c r="I11" s="9" t="str">
        <x:f>IF(COUNTA(A11:H11)=0,"",IF(OR(A11="",B11="",C11="",COUNTIFS($A$7:$A$106,A11)&lt;&gt;1,AND(D11&lt;&gt;"quantity",D11&lt;&gt;"serialized"),COUNT(E11:H11)&lt;&gt;4,E11&lt;0,E11&lt;&gt;INT(E11),F11&lt;0,F11&lt;&gt;INT(F11),G11&lt;0,H11&lt;0),"REVISAR cadastro","OK"))</x:f>
      </x:c>
    </x:row>
    <x:row r="12" ht="23" customHeight="1">
      <x:c r="A12" s="10"/>
      <x:c r="B12" s="10"/>
      <x:c r="C12" s="10"/>
      <x:c r="D12" s="10"/>
      <x:c r="E12" s="10"/>
      <x:c r="F12" s="10"/>
      <x:c r="G12" s="10"/>
      <x:c r="H12" s="10"/>
      <x:c r="I12" s="9" t="str">
        <x:f>IF(COUNTA(A12:H12)=0,"",IF(OR(A12="",B12="",C12="",COUNTIFS($A$7:$A$106,A12)&lt;&gt;1,AND(D12&lt;&gt;"quantity",D12&lt;&gt;"serialized"),COUNT(E12:H12)&lt;&gt;4,E12&lt;0,E12&lt;&gt;INT(E12),F12&lt;0,F12&lt;&gt;INT(F12),G12&lt;0,H12&lt;0),"REVISAR cadastro","OK"))</x:f>
      </x:c>
    </x:row>
    <x:row r="13" ht="23" customHeight="1">
      <x:c r="A13" s="10"/>
      <x:c r="B13" s="10"/>
      <x:c r="C13" s="10"/>
      <x:c r="D13" s="10"/>
      <x:c r="E13" s="10"/>
      <x:c r="F13" s="10"/>
      <x:c r="G13" s="10"/>
      <x:c r="H13" s="10"/>
      <x:c r="I13" s="9" t="str">
        <x:f>IF(COUNTA(A13:H13)=0,"",IF(OR(A13="",B13="",C13="",COUNTIFS($A$7:$A$106,A13)&lt;&gt;1,AND(D13&lt;&gt;"quantity",D13&lt;&gt;"serialized"),COUNT(E13:H13)&lt;&gt;4,E13&lt;0,E13&lt;&gt;INT(E13),F13&lt;0,F13&lt;&gt;INT(F13),G13&lt;0,H13&lt;0),"REVISAR cadastro","OK"))</x:f>
      </x:c>
    </x:row>
    <x:row r="14" ht="23" customHeight="1">
      <x:c r="A14" s="10"/>
      <x:c r="B14" s="10"/>
      <x:c r="C14" s="10"/>
      <x:c r="D14" s="10"/>
      <x:c r="E14" s="10"/>
      <x:c r="F14" s="10"/>
      <x:c r="G14" s="10"/>
      <x:c r="H14" s="10"/>
      <x:c r="I14" s="9" t="str">
        <x:f>IF(COUNTA(A14:H14)=0,"",IF(OR(A14="",B14="",C14="",COUNTIFS($A$7:$A$106,A14)&lt;&gt;1,AND(D14&lt;&gt;"quantity",D14&lt;&gt;"serialized"),COUNT(E14:H14)&lt;&gt;4,E14&lt;0,E14&lt;&gt;INT(E14),F14&lt;0,F14&lt;&gt;INT(F14),G14&lt;0,H14&lt;0),"REVISAR cadastro","OK"))</x:f>
      </x:c>
    </x:row>
    <x:row r="15" ht="23" customHeight="1">
      <x:c r="A15" s="10"/>
      <x:c r="B15" s="10"/>
      <x:c r="C15" s="10"/>
      <x:c r="D15" s="10"/>
      <x:c r="E15" s="10"/>
      <x:c r="F15" s="10"/>
      <x:c r="G15" s="10"/>
      <x:c r="H15" s="10"/>
      <x:c r="I15" s="9" t="str">
        <x:f>IF(COUNTA(A15:H15)=0,"",IF(OR(A15="",B15="",C15="",COUNTIFS($A$7:$A$106,A15)&lt;&gt;1,AND(D15&lt;&gt;"quantity",D15&lt;&gt;"serialized"),COUNT(E15:H15)&lt;&gt;4,E15&lt;0,E15&lt;&gt;INT(E15),F15&lt;0,F15&lt;&gt;INT(F15),G15&lt;0,H15&lt;0),"REVISAR cadastro","OK"))</x:f>
      </x:c>
    </x:row>
    <x:row r="16" ht="23" customHeight="1">
      <x:c r="A16" s="10"/>
      <x:c r="B16" s="10"/>
      <x:c r="C16" s="10"/>
      <x:c r="D16" s="10"/>
      <x:c r="E16" s="10"/>
      <x:c r="F16" s="10"/>
      <x:c r="G16" s="10"/>
      <x:c r="H16" s="10"/>
      <x:c r="I16" s="9" t="str">
        <x:f>IF(COUNTA(A16:H16)=0,"",IF(OR(A16="",B16="",C16="",COUNTIFS($A$7:$A$106,A16)&lt;&gt;1,AND(D16&lt;&gt;"quantity",D16&lt;&gt;"serialized"),COUNT(E16:H16)&lt;&gt;4,E16&lt;0,E16&lt;&gt;INT(E16),F16&lt;0,F16&lt;&gt;INT(F16),G16&lt;0,H16&lt;0),"REVISAR cadastro","OK"))</x:f>
      </x:c>
    </x:row>
    <x:row r="17" ht="23" customHeight="1">
      <x:c r="A17" s="10"/>
      <x:c r="B17" s="10"/>
      <x:c r="C17" s="10"/>
      <x:c r="D17" s="10"/>
      <x:c r="E17" s="10"/>
      <x:c r="F17" s="10"/>
      <x:c r="G17" s="10"/>
      <x:c r="H17" s="10"/>
      <x:c r="I17" s="9" t="str">
        <x:f>IF(COUNTA(A17:H17)=0,"",IF(OR(A17="",B17="",C17="",COUNTIFS($A$7:$A$106,A17)&lt;&gt;1,AND(D17&lt;&gt;"quantity",D17&lt;&gt;"serialized"),COUNT(E17:H17)&lt;&gt;4,E17&lt;0,E17&lt;&gt;INT(E17),F17&lt;0,F17&lt;&gt;INT(F17),G17&lt;0,H17&lt;0),"REVISAR cadastro","OK"))</x:f>
      </x:c>
    </x:row>
    <x:row r="18" ht="23" customHeight="1">
      <x:c r="A18" s="10"/>
      <x:c r="B18" s="10"/>
      <x:c r="C18" s="10"/>
      <x:c r="D18" s="10"/>
      <x:c r="E18" s="10"/>
      <x:c r="F18" s="10"/>
      <x:c r="G18" s="10"/>
      <x:c r="H18" s="10"/>
      <x:c r="I18" s="9" t="str">
        <x:f>IF(COUNTA(A18:H18)=0,"",IF(OR(A18="",B18="",C18="",COUNTIFS($A$7:$A$106,A18)&lt;&gt;1,AND(D18&lt;&gt;"quantity",D18&lt;&gt;"serialized"),COUNT(E18:H18)&lt;&gt;4,E18&lt;0,E18&lt;&gt;INT(E18),F18&lt;0,F18&lt;&gt;INT(F18),G18&lt;0,H18&lt;0),"REVISAR cadastro","OK"))</x:f>
      </x:c>
    </x:row>
    <x:row r="19" ht="23" customHeight="1">
      <x:c r="A19" s="10"/>
      <x:c r="B19" s="10"/>
      <x:c r="C19" s="10"/>
      <x:c r="D19" s="10"/>
      <x:c r="E19" s="10"/>
      <x:c r="F19" s="10"/>
      <x:c r="G19" s="10"/>
      <x:c r="H19" s="10"/>
      <x:c r="I19" s="9" t="str">
        <x:f>IF(COUNTA(A19:H19)=0,"",IF(OR(A19="",B19="",C19="",COUNTIFS($A$7:$A$106,A19)&lt;&gt;1,AND(D19&lt;&gt;"quantity",D19&lt;&gt;"serialized"),COUNT(E19:H19)&lt;&gt;4,E19&lt;0,E19&lt;&gt;INT(E19),F19&lt;0,F19&lt;&gt;INT(F19),G19&lt;0,H19&lt;0),"REVISAR cadastro","OK"))</x:f>
      </x:c>
    </x:row>
    <x:row r="20" ht="23" customHeight="1">
      <x:c r="A20" s="10"/>
      <x:c r="B20" s="10"/>
      <x:c r="C20" s="10"/>
      <x:c r="D20" s="10"/>
      <x:c r="E20" s="10"/>
      <x:c r="F20" s="10"/>
      <x:c r="G20" s="10"/>
      <x:c r="H20" s="10"/>
      <x:c r="I20" s="9" t="str">
        <x:f>IF(COUNTA(A20:H20)=0,"",IF(OR(A20="",B20="",C20="",COUNTIFS($A$7:$A$106,A20)&lt;&gt;1,AND(D20&lt;&gt;"quantity",D20&lt;&gt;"serialized"),COUNT(E20:H20)&lt;&gt;4,E20&lt;0,E20&lt;&gt;INT(E20),F20&lt;0,F20&lt;&gt;INT(F20),G20&lt;0,H20&lt;0),"REVISAR cadastro","OK"))</x:f>
      </x:c>
    </x:row>
    <x:row r="21" ht="23" customHeight="1">
      <x:c r="A21" s="10"/>
      <x:c r="B21" s="10"/>
      <x:c r="C21" s="10"/>
      <x:c r="D21" s="10"/>
      <x:c r="E21" s="10"/>
      <x:c r="F21" s="10"/>
      <x:c r="G21" s="10"/>
      <x:c r="H21" s="10"/>
      <x:c r="I21" s="9" t="str">
        <x:f>IF(COUNTA(A21:H21)=0,"",IF(OR(A21="",B21="",C21="",COUNTIFS($A$7:$A$106,A21)&lt;&gt;1,AND(D21&lt;&gt;"quantity",D21&lt;&gt;"serialized"),COUNT(E21:H21)&lt;&gt;4,E21&lt;0,E21&lt;&gt;INT(E21),F21&lt;0,F21&lt;&gt;INT(F21),G21&lt;0,H21&lt;0),"REVISAR cadastro","OK"))</x:f>
      </x:c>
    </x:row>
    <x:row r="22" ht="23" customHeight="1">
      <x:c r="A22" s="10"/>
      <x:c r="B22" s="10"/>
      <x:c r="C22" s="10"/>
      <x:c r="D22" s="10"/>
      <x:c r="E22" s="10"/>
      <x:c r="F22" s="10"/>
      <x:c r="G22" s="10"/>
      <x:c r="H22" s="10"/>
      <x:c r="I22" s="9" t="str">
        <x:f>IF(COUNTA(A22:H22)=0,"",IF(OR(A22="",B22="",C22="",COUNTIFS($A$7:$A$106,A22)&lt;&gt;1,AND(D22&lt;&gt;"quantity",D22&lt;&gt;"serialized"),COUNT(E22:H22)&lt;&gt;4,E22&lt;0,E22&lt;&gt;INT(E22),F22&lt;0,F22&lt;&gt;INT(F22),G22&lt;0,H22&lt;0),"REVISAR cadastro","OK"))</x:f>
      </x:c>
    </x:row>
    <x:row r="23" ht="23" customHeight="1">
      <x:c r="A23" s="10"/>
      <x:c r="B23" s="10"/>
      <x:c r="C23" s="10"/>
      <x:c r="D23" s="10"/>
      <x:c r="E23" s="10"/>
      <x:c r="F23" s="10"/>
      <x:c r="G23" s="10"/>
      <x:c r="H23" s="10"/>
      <x:c r="I23" s="9" t="str">
        <x:f>IF(COUNTA(A23:H23)=0,"",IF(OR(A23="",B23="",C23="",COUNTIFS($A$7:$A$106,A23)&lt;&gt;1,AND(D23&lt;&gt;"quantity",D23&lt;&gt;"serialized"),COUNT(E23:H23)&lt;&gt;4,E23&lt;0,E23&lt;&gt;INT(E23),F23&lt;0,F23&lt;&gt;INT(F23),G23&lt;0,H23&lt;0),"REVISAR cadastro","OK"))</x:f>
      </x:c>
    </x:row>
    <x:row r="24" ht="23" customHeight="1">
      <x:c r="A24" s="10"/>
      <x:c r="B24" s="10"/>
      <x:c r="C24" s="10"/>
      <x:c r="D24" s="10"/>
      <x:c r="E24" s="10"/>
      <x:c r="F24" s="10"/>
      <x:c r="G24" s="10"/>
      <x:c r="H24" s="10"/>
      <x:c r="I24" s="9" t="str">
        <x:f>IF(COUNTA(A24:H24)=0,"",IF(OR(A24="",B24="",C24="",COUNTIFS($A$7:$A$106,A24)&lt;&gt;1,AND(D24&lt;&gt;"quantity",D24&lt;&gt;"serialized"),COUNT(E24:H24)&lt;&gt;4,E24&lt;0,E24&lt;&gt;INT(E24),F24&lt;0,F24&lt;&gt;INT(F24),G24&lt;0,H24&lt;0),"REVISAR cadastro","OK"))</x:f>
      </x:c>
    </x:row>
    <x:row r="25" ht="23" customHeight="1">
      <x:c r="A25" s="10"/>
      <x:c r="B25" s="10"/>
      <x:c r="C25" s="10"/>
      <x:c r="D25" s="10"/>
      <x:c r="E25" s="10"/>
      <x:c r="F25" s="10"/>
      <x:c r="G25" s="10"/>
      <x:c r="H25" s="10"/>
      <x:c r="I25" s="9" t="str">
        <x:f>IF(COUNTA(A25:H25)=0,"",IF(OR(A25="",B25="",C25="",COUNTIFS($A$7:$A$106,A25)&lt;&gt;1,AND(D25&lt;&gt;"quantity",D25&lt;&gt;"serialized"),COUNT(E25:H25)&lt;&gt;4,E25&lt;0,E25&lt;&gt;INT(E25),F25&lt;0,F25&lt;&gt;INT(F25),G25&lt;0,H25&lt;0),"REVISAR cadastro","OK"))</x:f>
      </x:c>
    </x:row>
    <x:row r="26" ht="23" customHeight="1">
      <x:c r="A26" s="10"/>
      <x:c r="B26" s="10"/>
      <x:c r="C26" s="10"/>
      <x:c r="D26" s="10"/>
      <x:c r="E26" s="10"/>
      <x:c r="F26" s="10"/>
      <x:c r="G26" s="10"/>
      <x:c r="H26" s="10"/>
      <x:c r="I26" s="9" t="str">
        <x:f>IF(COUNTA(A26:H26)=0,"",IF(OR(A26="",B26="",C26="",COUNTIFS($A$7:$A$106,A26)&lt;&gt;1,AND(D26&lt;&gt;"quantity",D26&lt;&gt;"serialized"),COUNT(E26:H26)&lt;&gt;4,E26&lt;0,E26&lt;&gt;INT(E26),F26&lt;0,F26&lt;&gt;INT(F26),G26&lt;0,H26&lt;0),"REVISAR cadastro","OK"))</x:f>
      </x:c>
    </x:row>
    <x:row r="27" ht="23" customHeight="1">
      <x:c r="A27" s="10"/>
      <x:c r="B27" s="10"/>
      <x:c r="C27" s="10"/>
      <x:c r="D27" s="10"/>
      <x:c r="E27" s="10"/>
      <x:c r="F27" s="10"/>
      <x:c r="G27" s="10"/>
      <x:c r="H27" s="10"/>
      <x:c r="I27" s="9" t="str">
        <x:f>IF(COUNTA(A27:H27)=0,"",IF(OR(A27="",B27="",C27="",COUNTIFS($A$7:$A$106,A27)&lt;&gt;1,AND(D27&lt;&gt;"quantity",D27&lt;&gt;"serialized"),COUNT(E27:H27)&lt;&gt;4,E27&lt;0,E27&lt;&gt;INT(E27),F27&lt;0,F27&lt;&gt;INT(F27),G27&lt;0,H27&lt;0),"REVISAR cadastro","OK"))</x:f>
      </x:c>
    </x:row>
    <x:row r="28" ht="23" customHeight="1">
      <x:c r="A28" s="10"/>
      <x:c r="B28" s="10"/>
      <x:c r="C28" s="10"/>
      <x:c r="D28" s="10"/>
      <x:c r="E28" s="10"/>
      <x:c r="F28" s="10"/>
      <x:c r="G28" s="10"/>
      <x:c r="H28" s="10"/>
      <x:c r="I28" s="9" t="str">
        <x:f>IF(COUNTA(A28:H28)=0,"",IF(OR(A28="",B28="",C28="",COUNTIFS($A$7:$A$106,A28)&lt;&gt;1,AND(D28&lt;&gt;"quantity",D28&lt;&gt;"serialized"),COUNT(E28:H28)&lt;&gt;4,E28&lt;0,E28&lt;&gt;INT(E28),F28&lt;0,F28&lt;&gt;INT(F28),G28&lt;0,H28&lt;0),"REVISAR cadastro","OK"))</x:f>
      </x:c>
    </x:row>
    <x:row r="29" ht="23" customHeight="1">
      <x:c r="A29" s="10"/>
      <x:c r="B29" s="10"/>
      <x:c r="C29" s="10"/>
      <x:c r="D29" s="10"/>
      <x:c r="E29" s="10"/>
      <x:c r="F29" s="10"/>
      <x:c r="G29" s="10"/>
      <x:c r="H29" s="10"/>
      <x:c r="I29" s="9" t="str">
        <x:f>IF(COUNTA(A29:H29)=0,"",IF(OR(A29="",B29="",C29="",COUNTIFS($A$7:$A$106,A29)&lt;&gt;1,AND(D29&lt;&gt;"quantity",D29&lt;&gt;"serialized"),COUNT(E29:H29)&lt;&gt;4,E29&lt;0,E29&lt;&gt;INT(E29),F29&lt;0,F29&lt;&gt;INT(F29),G29&lt;0,H29&lt;0),"REVISAR cadastro","OK"))</x:f>
      </x:c>
    </x:row>
    <x:row r="30" ht="23" customHeight="1">
      <x:c r="A30" s="10"/>
      <x:c r="B30" s="10"/>
      <x:c r="C30" s="10"/>
      <x:c r="D30" s="10"/>
      <x:c r="E30" s="10"/>
      <x:c r="F30" s="10"/>
      <x:c r="G30" s="10"/>
      <x:c r="H30" s="10"/>
      <x:c r="I30" s="9" t="str">
        <x:f>IF(COUNTA(A30:H30)=0,"",IF(OR(A30="",B30="",C30="",COUNTIFS($A$7:$A$106,A30)&lt;&gt;1,AND(D30&lt;&gt;"quantity",D30&lt;&gt;"serialized"),COUNT(E30:H30)&lt;&gt;4,E30&lt;0,E30&lt;&gt;INT(E30),F30&lt;0,F30&lt;&gt;INT(F30),G30&lt;0,H30&lt;0),"REVISAR cadastro","OK"))</x:f>
      </x:c>
    </x:row>
    <x:row r="31" ht="23" customHeight="1">
      <x:c r="A31" s="10"/>
      <x:c r="B31" s="10"/>
      <x:c r="C31" s="10"/>
      <x:c r="D31" s="10"/>
      <x:c r="E31" s="10"/>
      <x:c r="F31" s="10"/>
      <x:c r="G31" s="10"/>
      <x:c r="H31" s="10"/>
      <x:c r="I31" s="9" t="str">
        <x:f>IF(COUNTA(A31:H31)=0,"",IF(OR(A31="",B31="",C31="",COUNTIFS($A$7:$A$106,A31)&lt;&gt;1,AND(D31&lt;&gt;"quantity",D31&lt;&gt;"serialized"),COUNT(E31:H31)&lt;&gt;4,E31&lt;0,E31&lt;&gt;INT(E31),F31&lt;0,F31&lt;&gt;INT(F31),G31&lt;0,H31&lt;0),"REVISAR cadastro","OK"))</x:f>
      </x:c>
    </x:row>
    <x:row r="32" ht="23" customHeight="1">
      <x:c r="A32" s="10"/>
      <x:c r="B32" s="10"/>
      <x:c r="C32" s="10"/>
      <x:c r="D32" s="10"/>
      <x:c r="E32" s="10"/>
      <x:c r="F32" s="10"/>
      <x:c r="G32" s="10"/>
      <x:c r="H32" s="10"/>
      <x:c r="I32" s="9" t="str">
        <x:f>IF(COUNTA(A32:H32)=0,"",IF(OR(A32="",B32="",C32="",COUNTIFS($A$7:$A$106,A32)&lt;&gt;1,AND(D32&lt;&gt;"quantity",D32&lt;&gt;"serialized"),COUNT(E32:H32)&lt;&gt;4,E32&lt;0,E32&lt;&gt;INT(E32),F32&lt;0,F32&lt;&gt;INT(F32),G32&lt;0,H32&lt;0),"REVISAR cadastro","OK"))</x:f>
      </x:c>
    </x:row>
    <x:row r="33" ht="23" customHeight="1">
      <x:c r="A33" s="10"/>
      <x:c r="B33" s="10"/>
      <x:c r="C33" s="10"/>
      <x:c r="D33" s="10"/>
      <x:c r="E33" s="10"/>
      <x:c r="F33" s="10"/>
      <x:c r="G33" s="10"/>
      <x:c r="H33" s="10"/>
      <x:c r="I33" s="9" t="str">
        <x:f>IF(COUNTA(A33:H33)=0,"",IF(OR(A33="",B33="",C33="",COUNTIFS($A$7:$A$106,A33)&lt;&gt;1,AND(D33&lt;&gt;"quantity",D33&lt;&gt;"serialized"),COUNT(E33:H33)&lt;&gt;4,E33&lt;0,E33&lt;&gt;INT(E33),F33&lt;0,F33&lt;&gt;INT(F33),G33&lt;0,H33&lt;0),"REVISAR cadastro","OK"))</x:f>
      </x:c>
    </x:row>
    <x:row r="34" ht="23" customHeight="1">
      <x:c r="A34" s="10"/>
      <x:c r="B34" s="10"/>
      <x:c r="C34" s="10"/>
      <x:c r="D34" s="10"/>
      <x:c r="E34" s="10"/>
      <x:c r="F34" s="10"/>
      <x:c r="G34" s="10"/>
      <x:c r="H34" s="10"/>
      <x:c r="I34" s="9" t="str">
        <x:f>IF(COUNTA(A34:H34)=0,"",IF(OR(A34="",B34="",C34="",COUNTIFS($A$7:$A$106,A34)&lt;&gt;1,AND(D34&lt;&gt;"quantity",D34&lt;&gt;"serialized"),COUNT(E34:H34)&lt;&gt;4,E34&lt;0,E34&lt;&gt;INT(E34),F34&lt;0,F34&lt;&gt;INT(F34),G34&lt;0,H34&lt;0),"REVISAR cadastro","OK"))</x:f>
      </x:c>
    </x:row>
    <x:row r="35" ht="23" customHeight="1">
      <x:c r="A35" s="10"/>
      <x:c r="B35" s="10"/>
      <x:c r="C35" s="10"/>
      <x:c r="D35" s="10"/>
      <x:c r="E35" s="10"/>
      <x:c r="F35" s="10"/>
      <x:c r="G35" s="10"/>
      <x:c r="H35" s="10"/>
      <x:c r="I35" s="9" t="str">
        <x:f>IF(COUNTA(A35:H35)=0,"",IF(OR(A35="",B35="",C35="",COUNTIFS($A$7:$A$106,A35)&lt;&gt;1,AND(D35&lt;&gt;"quantity",D35&lt;&gt;"serialized"),COUNT(E35:H35)&lt;&gt;4,E35&lt;0,E35&lt;&gt;INT(E35),F35&lt;0,F35&lt;&gt;INT(F35),G35&lt;0,H35&lt;0),"REVISAR cadastro","OK"))</x:f>
      </x:c>
    </x:row>
    <x:row r="36" ht="23" customHeight="1">
      <x:c r="A36" s="10"/>
      <x:c r="B36" s="10"/>
      <x:c r="C36" s="10"/>
      <x:c r="D36" s="10"/>
      <x:c r="E36" s="10"/>
      <x:c r="F36" s="10"/>
      <x:c r="G36" s="10"/>
      <x:c r="H36" s="10"/>
      <x:c r="I36" s="9" t="str">
        <x:f>IF(COUNTA(A36:H36)=0,"",IF(OR(A36="",B36="",C36="",COUNTIFS($A$7:$A$106,A36)&lt;&gt;1,AND(D36&lt;&gt;"quantity",D36&lt;&gt;"serialized"),COUNT(E36:H36)&lt;&gt;4,E36&lt;0,E36&lt;&gt;INT(E36),F36&lt;0,F36&lt;&gt;INT(F36),G36&lt;0,H36&lt;0),"REVISAR cadastro","OK"))</x:f>
      </x:c>
    </x:row>
    <x:row r="37" ht="23" customHeight="1">
      <x:c r="A37" s="10"/>
      <x:c r="B37" s="10"/>
      <x:c r="C37" s="10"/>
      <x:c r="D37" s="10"/>
      <x:c r="E37" s="10"/>
      <x:c r="F37" s="10"/>
      <x:c r="G37" s="10"/>
      <x:c r="H37" s="10"/>
      <x:c r="I37" s="9" t="str">
        <x:f>IF(COUNTA(A37:H37)=0,"",IF(OR(A37="",B37="",C37="",COUNTIFS($A$7:$A$106,A37)&lt;&gt;1,AND(D37&lt;&gt;"quantity",D37&lt;&gt;"serialized"),COUNT(E37:H37)&lt;&gt;4,E37&lt;0,E37&lt;&gt;INT(E37),F37&lt;0,F37&lt;&gt;INT(F37),G37&lt;0,H37&lt;0),"REVISAR cadastro","OK"))</x:f>
      </x:c>
    </x:row>
    <x:row r="38" ht="23" customHeight="1">
      <x:c r="A38" s="10"/>
      <x:c r="B38" s="10"/>
      <x:c r="C38" s="10"/>
      <x:c r="D38" s="10"/>
      <x:c r="E38" s="10"/>
      <x:c r="F38" s="10"/>
      <x:c r="G38" s="10"/>
      <x:c r="H38" s="10"/>
      <x:c r="I38" s="9" t="str">
        <x:f>IF(COUNTA(A38:H38)=0,"",IF(OR(A38="",B38="",C38="",COUNTIFS($A$7:$A$106,A38)&lt;&gt;1,AND(D38&lt;&gt;"quantity",D38&lt;&gt;"serialized"),COUNT(E38:H38)&lt;&gt;4,E38&lt;0,E38&lt;&gt;INT(E38),F38&lt;0,F38&lt;&gt;INT(F38),G38&lt;0,H38&lt;0),"REVISAR cadastro","OK"))</x:f>
      </x:c>
    </x:row>
    <x:row r="39" ht="23" customHeight="1">
      <x:c r="A39" s="10"/>
      <x:c r="B39" s="10"/>
      <x:c r="C39" s="10"/>
      <x:c r="D39" s="10"/>
      <x:c r="E39" s="10"/>
      <x:c r="F39" s="10"/>
      <x:c r="G39" s="10"/>
      <x:c r="H39" s="10"/>
      <x:c r="I39" s="9" t="str">
        <x:f>IF(COUNTA(A39:H39)=0,"",IF(OR(A39="",B39="",C39="",COUNTIFS($A$7:$A$106,A39)&lt;&gt;1,AND(D39&lt;&gt;"quantity",D39&lt;&gt;"serialized"),COUNT(E39:H39)&lt;&gt;4,E39&lt;0,E39&lt;&gt;INT(E39),F39&lt;0,F39&lt;&gt;INT(F39),G39&lt;0,H39&lt;0),"REVISAR cadastro","OK"))</x:f>
      </x:c>
    </x:row>
    <x:row r="40" ht="23" customHeight="1">
      <x:c r="A40" s="10"/>
      <x:c r="B40" s="10"/>
      <x:c r="C40" s="10"/>
      <x:c r="D40" s="10"/>
      <x:c r="E40" s="10"/>
      <x:c r="F40" s="10"/>
      <x:c r="G40" s="10"/>
      <x:c r="H40" s="10"/>
      <x:c r="I40" s="9" t="str">
        <x:f>IF(COUNTA(A40:H40)=0,"",IF(OR(A40="",B40="",C40="",COUNTIFS($A$7:$A$106,A40)&lt;&gt;1,AND(D40&lt;&gt;"quantity",D40&lt;&gt;"serialized"),COUNT(E40:H40)&lt;&gt;4,E40&lt;0,E40&lt;&gt;INT(E40),F40&lt;0,F40&lt;&gt;INT(F40),G40&lt;0,H40&lt;0),"REVISAR cadastro","OK"))</x:f>
      </x:c>
    </x:row>
    <x:row r="41" ht="23" customHeight="1">
      <x:c r="A41" s="10"/>
      <x:c r="B41" s="10"/>
      <x:c r="C41" s="10"/>
      <x:c r="D41" s="10"/>
      <x:c r="E41" s="10"/>
      <x:c r="F41" s="10"/>
      <x:c r="G41" s="10"/>
      <x:c r="H41" s="10"/>
      <x:c r="I41" s="9" t="str">
        <x:f>IF(COUNTA(A41:H41)=0,"",IF(OR(A41="",B41="",C41="",COUNTIFS($A$7:$A$106,A41)&lt;&gt;1,AND(D41&lt;&gt;"quantity",D41&lt;&gt;"serialized"),COUNT(E41:H41)&lt;&gt;4,E41&lt;0,E41&lt;&gt;INT(E41),F41&lt;0,F41&lt;&gt;INT(F41),G41&lt;0,H41&lt;0),"REVISAR cadastro","OK"))</x:f>
      </x:c>
    </x:row>
    <x:row r="42" ht="23" customHeight="1">
      <x:c r="A42" s="10"/>
      <x:c r="B42" s="10"/>
      <x:c r="C42" s="10"/>
      <x:c r="D42" s="10"/>
      <x:c r="E42" s="10"/>
      <x:c r="F42" s="10"/>
      <x:c r="G42" s="10"/>
      <x:c r="H42" s="10"/>
      <x:c r="I42" s="9" t="str">
        <x:f>IF(COUNTA(A42:H42)=0,"",IF(OR(A42="",B42="",C42="",COUNTIFS($A$7:$A$106,A42)&lt;&gt;1,AND(D42&lt;&gt;"quantity",D42&lt;&gt;"serialized"),COUNT(E42:H42)&lt;&gt;4,E42&lt;0,E42&lt;&gt;INT(E42),F42&lt;0,F42&lt;&gt;INT(F42),G42&lt;0,H42&lt;0),"REVISAR cadastro","OK"))</x:f>
      </x:c>
    </x:row>
    <x:row r="43" ht="23" customHeight="1">
      <x:c r="A43" s="10"/>
      <x:c r="B43" s="10"/>
      <x:c r="C43" s="10"/>
      <x:c r="D43" s="10"/>
      <x:c r="E43" s="10"/>
      <x:c r="F43" s="10"/>
      <x:c r="G43" s="10"/>
      <x:c r="H43" s="10"/>
      <x:c r="I43" s="9" t="str">
        <x:f>IF(COUNTA(A43:H43)=0,"",IF(OR(A43="",B43="",C43="",COUNTIFS($A$7:$A$106,A43)&lt;&gt;1,AND(D43&lt;&gt;"quantity",D43&lt;&gt;"serialized"),COUNT(E43:H43)&lt;&gt;4,E43&lt;0,E43&lt;&gt;INT(E43),F43&lt;0,F43&lt;&gt;INT(F43),G43&lt;0,H43&lt;0),"REVISAR cadastro","OK"))</x:f>
      </x:c>
    </x:row>
    <x:row r="44" ht="23" customHeight="1">
      <x:c r="A44" s="10"/>
      <x:c r="B44" s="10"/>
      <x:c r="C44" s="10"/>
      <x:c r="D44" s="10"/>
      <x:c r="E44" s="10"/>
      <x:c r="F44" s="10"/>
      <x:c r="G44" s="10"/>
      <x:c r="H44" s="10"/>
      <x:c r="I44" s="9" t="str">
        <x:f>IF(COUNTA(A44:H44)=0,"",IF(OR(A44="",B44="",C44="",COUNTIFS($A$7:$A$106,A44)&lt;&gt;1,AND(D44&lt;&gt;"quantity",D44&lt;&gt;"serialized"),COUNT(E44:H44)&lt;&gt;4,E44&lt;0,E44&lt;&gt;INT(E44),F44&lt;0,F44&lt;&gt;INT(F44),G44&lt;0,H44&lt;0),"REVISAR cadastro","OK"))</x:f>
      </x:c>
    </x:row>
    <x:row r="45" ht="23" customHeight="1">
      <x:c r="A45" s="10"/>
      <x:c r="B45" s="10"/>
      <x:c r="C45" s="10"/>
      <x:c r="D45" s="10"/>
      <x:c r="E45" s="10"/>
      <x:c r="F45" s="10"/>
      <x:c r="G45" s="10"/>
      <x:c r="H45" s="10"/>
      <x:c r="I45" s="9" t="str">
        <x:f>IF(COUNTA(A45:H45)=0,"",IF(OR(A45="",B45="",C45="",COUNTIFS($A$7:$A$106,A45)&lt;&gt;1,AND(D45&lt;&gt;"quantity",D45&lt;&gt;"serialized"),COUNT(E45:H45)&lt;&gt;4,E45&lt;0,E45&lt;&gt;INT(E45),F45&lt;0,F45&lt;&gt;INT(F45),G45&lt;0,H45&lt;0),"REVISAR cadastro","OK"))</x:f>
      </x:c>
    </x:row>
    <x:row r="46" ht="23" customHeight="1">
      <x:c r="A46" s="10"/>
      <x:c r="B46" s="10"/>
      <x:c r="C46" s="10"/>
      <x:c r="D46" s="10"/>
      <x:c r="E46" s="10"/>
      <x:c r="F46" s="10"/>
      <x:c r="G46" s="10"/>
      <x:c r="H46" s="10"/>
      <x:c r="I46" s="9" t="str">
        <x:f>IF(COUNTA(A46:H46)=0,"",IF(OR(A46="",B46="",C46="",COUNTIFS($A$7:$A$106,A46)&lt;&gt;1,AND(D46&lt;&gt;"quantity",D46&lt;&gt;"serialized"),COUNT(E46:H46)&lt;&gt;4,E46&lt;0,E46&lt;&gt;INT(E46),F46&lt;0,F46&lt;&gt;INT(F46),G46&lt;0,H46&lt;0),"REVISAR cadastro","OK"))</x:f>
      </x:c>
    </x:row>
    <x:row r="47" ht="23" customHeight="1">
      <x:c r="A47" s="10"/>
      <x:c r="B47" s="10"/>
      <x:c r="C47" s="10"/>
      <x:c r="D47" s="10"/>
      <x:c r="E47" s="10"/>
      <x:c r="F47" s="10"/>
      <x:c r="G47" s="10"/>
      <x:c r="H47" s="10"/>
      <x:c r="I47" s="9" t="str">
        <x:f>IF(COUNTA(A47:H47)=0,"",IF(OR(A47="",B47="",C47="",COUNTIFS($A$7:$A$106,A47)&lt;&gt;1,AND(D47&lt;&gt;"quantity",D47&lt;&gt;"serialized"),COUNT(E47:H47)&lt;&gt;4,E47&lt;0,E47&lt;&gt;INT(E47),F47&lt;0,F47&lt;&gt;INT(F47),G47&lt;0,H47&lt;0),"REVISAR cadastro","OK"))</x:f>
      </x:c>
    </x:row>
    <x:row r="48" ht="23" customHeight="1">
      <x:c r="A48" s="10"/>
      <x:c r="B48" s="10"/>
      <x:c r="C48" s="10"/>
      <x:c r="D48" s="10"/>
      <x:c r="E48" s="10"/>
      <x:c r="F48" s="10"/>
      <x:c r="G48" s="10"/>
      <x:c r="H48" s="10"/>
      <x:c r="I48" s="9" t="str">
        <x:f>IF(COUNTA(A48:H48)=0,"",IF(OR(A48="",B48="",C48="",COUNTIFS($A$7:$A$106,A48)&lt;&gt;1,AND(D48&lt;&gt;"quantity",D48&lt;&gt;"serialized"),COUNT(E48:H48)&lt;&gt;4,E48&lt;0,E48&lt;&gt;INT(E48),F48&lt;0,F48&lt;&gt;INT(F48),G48&lt;0,H48&lt;0),"REVISAR cadastro","OK"))</x:f>
      </x:c>
    </x:row>
    <x:row r="49" ht="23" customHeight="1">
      <x:c r="A49" s="10"/>
      <x:c r="B49" s="10"/>
      <x:c r="C49" s="10"/>
      <x:c r="D49" s="10"/>
      <x:c r="E49" s="10"/>
      <x:c r="F49" s="10"/>
      <x:c r="G49" s="10"/>
      <x:c r="H49" s="10"/>
      <x:c r="I49" s="9" t="str">
        <x:f>IF(COUNTA(A49:H49)=0,"",IF(OR(A49="",B49="",C49="",COUNTIFS($A$7:$A$106,A49)&lt;&gt;1,AND(D49&lt;&gt;"quantity",D49&lt;&gt;"serialized"),COUNT(E49:H49)&lt;&gt;4,E49&lt;0,E49&lt;&gt;INT(E49),F49&lt;0,F49&lt;&gt;INT(F49),G49&lt;0,H49&lt;0),"REVISAR cadastro","OK"))</x:f>
      </x:c>
    </x:row>
    <x:row r="50" ht="23" customHeight="1">
      <x:c r="A50" s="10"/>
      <x:c r="B50" s="10"/>
      <x:c r="C50" s="10"/>
      <x:c r="D50" s="10"/>
      <x:c r="E50" s="10"/>
      <x:c r="F50" s="10"/>
      <x:c r="G50" s="10"/>
      <x:c r="H50" s="10"/>
      <x:c r="I50" s="9" t="str">
        <x:f>IF(COUNTA(A50:H50)=0,"",IF(OR(A50="",B50="",C50="",COUNTIFS($A$7:$A$106,A50)&lt;&gt;1,AND(D50&lt;&gt;"quantity",D50&lt;&gt;"serialized"),COUNT(E50:H50)&lt;&gt;4,E50&lt;0,E50&lt;&gt;INT(E50),F50&lt;0,F50&lt;&gt;INT(F50),G50&lt;0,H50&lt;0),"REVISAR cadastro","OK"))</x:f>
      </x:c>
    </x:row>
    <x:row r="51" ht="23" customHeight="1">
      <x:c r="A51" s="10"/>
      <x:c r="B51" s="10"/>
      <x:c r="C51" s="10"/>
      <x:c r="D51" s="10"/>
      <x:c r="E51" s="10"/>
      <x:c r="F51" s="10"/>
      <x:c r="G51" s="10"/>
      <x:c r="H51" s="10"/>
      <x:c r="I51" s="9" t="str">
        <x:f>IF(COUNTA(A51:H51)=0,"",IF(OR(A51="",B51="",C51="",COUNTIFS($A$7:$A$106,A51)&lt;&gt;1,AND(D51&lt;&gt;"quantity",D51&lt;&gt;"serialized"),COUNT(E51:H51)&lt;&gt;4,E51&lt;0,E51&lt;&gt;INT(E51),F51&lt;0,F51&lt;&gt;INT(F51),G51&lt;0,H51&lt;0),"REVISAR cadastro","OK"))</x:f>
      </x:c>
    </x:row>
    <x:row r="52" ht="23" customHeight="1">
      <x:c r="A52" s="10"/>
      <x:c r="B52" s="10"/>
      <x:c r="C52" s="10"/>
      <x:c r="D52" s="10"/>
      <x:c r="E52" s="10"/>
      <x:c r="F52" s="10"/>
      <x:c r="G52" s="10"/>
      <x:c r="H52" s="10"/>
      <x:c r="I52" s="9" t="str">
        <x:f>IF(COUNTA(A52:H52)=0,"",IF(OR(A52="",B52="",C52="",COUNTIFS($A$7:$A$106,A52)&lt;&gt;1,AND(D52&lt;&gt;"quantity",D52&lt;&gt;"serialized"),COUNT(E52:H52)&lt;&gt;4,E52&lt;0,E52&lt;&gt;INT(E52),F52&lt;0,F52&lt;&gt;INT(F52),G52&lt;0,H52&lt;0),"REVISAR cadastro","OK"))</x:f>
      </x:c>
    </x:row>
    <x:row r="53" ht="23" customHeight="1">
      <x:c r="A53" s="10"/>
      <x:c r="B53" s="10"/>
      <x:c r="C53" s="10"/>
      <x:c r="D53" s="10"/>
      <x:c r="E53" s="10"/>
      <x:c r="F53" s="10"/>
      <x:c r="G53" s="10"/>
      <x:c r="H53" s="10"/>
      <x:c r="I53" s="9" t="str">
        <x:f>IF(COUNTA(A53:H53)=0,"",IF(OR(A53="",B53="",C53="",COUNTIFS($A$7:$A$106,A53)&lt;&gt;1,AND(D53&lt;&gt;"quantity",D53&lt;&gt;"serialized"),COUNT(E53:H53)&lt;&gt;4,E53&lt;0,E53&lt;&gt;INT(E53),F53&lt;0,F53&lt;&gt;INT(F53),G53&lt;0,H53&lt;0),"REVISAR cadastro","OK"))</x:f>
      </x:c>
    </x:row>
    <x:row r="54" ht="23" customHeight="1">
      <x:c r="A54" s="10"/>
      <x:c r="B54" s="10"/>
      <x:c r="C54" s="10"/>
      <x:c r="D54" s="10"/>
      <x:c r="E54" s="10"/>
      <x:c r="F54" s="10"/>
      <x:c r="G54" s="10"/>
      <x:c r="H54" s="10"/>
      <x:c r="I54" s="9" t="str">
        <x:f>IF(COUNTA(A54:H54)=0,"",IF(OR(A54="",B54="",C54="",COUNTIFS($A$7:$A$106,A54)&lt;&gt;1,AND(D54&lt;&gt;"quantity",D54&lt;&gt;"serialized"),COUNT(E54:H54)&lt;&gt;4,E54&lt;0,E54&lt;&gt;INT(E54),F54&lt;0,F54&lt;&gt;INT(F54),G54&lt;0,H54&lt;0),"REVISAR cadastro","OK"))</x:f>
      </x:c>
    </x:row>
    <x:row r="55" ht="23" customHeight="1">
      <x:c r="A55" s="10"/>
      <x:c r="B55" s="10"/>
      <x:c r="C55" s="10"/>
      <x:c r="D55" s="10"/>
      <x:c r="E55" s="10"/>
      <x:c r="F55" s="10"/>
      <x:c r="G55" s="10"/>
      <x:c r="H55" s="10"/>
      <x:c r="I55" s="9" t="str">
        <x:f>IF(COUNTA(A55:H55)=0,"",IF(OR(A55="",B55="",C55="",COUNTIFS($A$7:$A$106,A55)&lt;&gt;1,AND(D55&lt;&gt;"quantity",D55&lt;&gt;"serialized"),COUNT(E55:H55)&lt;&gt;4,E55&lt;0,E55&lt;&gt;INT(E55),F55&lt;0,F55&lt;&gt;INT(F55),G55&lt;0,H55&lt;0),"REVISAR cadastro","OK"))</x:f>
      </x:c>
    </x:row>
    <x:row r="56" ht="23" customHeight="1">
      <x:c r="A56" s="10"/>
      <x:c r="B56" s="10"/>
      <x:c r="C56" s="10"/>
      <x:c r="D56" s="10"/>
      <x:c r="E56" s="10"/>
      <x:c r="F56" s="10"/>
      <x:c r="G56" s="10"/>
      <x:c r="H56" s="10"/>
      <x:c r="I56" s="9" t="str">
        <x:f>IF(COUNTA(A56:H56)=0,"",IF(OR(A56="",B56="",C56="",COUNTIFS($A$7:$A$106,A56)&lt;&gt;1,AND(D56&lt;&gt;"quantity",D56&lt;&gt;"serialized"),COUNT(E56:H56)&lt;&gt;4,E56&lt;0,E56&lt;&gt;INT(E56),F56&lt;0,F56&lt;&gt;INT(F56),G56&lt;0,H56&lt;0),"REVISAR cadastro","OK"))</x:f>
      </x:c>
    </x:row>
    <x:row r="57" ht="23" customHeight="1">
      <x:c r="A57" s="10"/>
      <x:c r="B57" s="10"/>
      <x:c r="C57" s="10"/>
      <x:c r="D57" s="10"/>
      <x:c r="E57" s="10"/>
      <x:c r="F57" s="10"/>
      <x:c r="G57" s="10"/>
      <x:c r="H57" s="10"/>
      <x:c r="I57" s="9" t="str">
        <x:f>IF(COUNTA(A57:H57)=0,"",IF(OR(A57="",B57="",C57="",COUNTIFS($A$7:$A$106,A57)&lt;&gt;1,AND(D57&lt;&gt;"quantity",D57&lt;&gt;"serialized"),COUNT(E57:H57)&lt;&gt;4,E57&lt;0,E57&lt;&gt;INT(E57),F57&lt;0,F57&lt;&gt;INT(F57),G57&lt;0,H57&lt;0),"REVISAR cadastro","OK"))</x:f>
      </x:c>
    </x:row>
    <x:row r="58" ht="23" customHeight="1">
      <x:c r="A58" s="10"/>
      <x:c r="B58" s="10"/>
      <x:c r="C58" s="10"/>
      <x:c r="D58" s="10"/>
      <x:c r="E58" s="10"/>
      <x:c r="F58" s="10"/>
      <x:c r="G58" s="10"/>
      <x:c r="H58" s="10"/>
      <x:c r="I58" s="9" t="str">
        <x:f>IF(COUNTA(A58:H58)=0,"",IF(OR(A58="",B58="",C58="",COUNTIFS($A$7:$A$106,A58)&lt;&gt;1,AND(D58&lt;&gt;"quantity",D58&lt;&gt;"serialized"),COUNT(E58:H58)&lt;&gt;4,E58&lt;0,E58&lt;&gt;INT(E58),F58&lt;0,F58&lt;&gt;INT(F58),G58&lt;0,H58&lt;0),"REVISAR cadastro","OK"))</x:f>
      </x:c>
    </x:row>
    <x:row r="59" ht="23" customHeight="1">
      <x:c r="A59" s="10"/>
      <x:c r="B59" s="10"/>
      <x:c r="C59" s="10"/>
      <x:c r="D59" s="10"/>
      <x:c r="E59" s="10"/>
      <x:c r="F59" s="10"/>
      <x:c r="G59" s="10"/>
      <x:c r="H59" s="10"/>
      <x:c r="I59" s="9" t="str">
        <x:f>IF(COUNTA(A59:H59)=0,"",IF(OR(A59="",B59="",C59="",COUNTIFS($A$7:$A$106,A59)&lt;&gt;1,AND(D59&lt;&gt;"quantity",D59&lt;&gt;"serialized"),COUNT(E59:H59)&lt;&gt;4,E59&lt;0,E59&lt;&gt;INT(E59),F59&lt;0,F59&lt;&gt;INT(F59),G59&lt;0,H59&lt;0),"REVISAR cadastro","OK"))</x:f>
      </x:c>
    </x:row>
    <x:row r="60" ht="23" customHeight="1">
      <x:c r="A60" s="10"/>
      <x:c r="B60" s="10"/>
      <x:c r="C60" s="10"/>
      <x:c r="D60" s="10"/>
      <x:c r="E60" s="10"/>
      <x:c r="F60" s="10"/>
      <x:c r="G60" s="10"/>
      <x:c r="H60" s="10"/>
      <x:c r="I60" s="9" t="str">
        <x:f>IF(COUNTA(A60:H60)=0,"",IF(OR(A60="",B60="",C60="",COUNTIFS($A$7:$A$106,A60)&lt;&gt;1,AND(D60&lt;&gt;"quantity",D60&lt;&gt;"serialized"),COUNT(E60:H60)&lt;&gt;4,E60&lt;0,E60&lt;&gt;INT(E60),F60&lt;0,F60&lt;&gt;INT(F60),G60&lt;0,H60&lt;0),"REVISAR cadastro","OK"))</x:f>
      </x:c>
    </x:row>
    <x:row r="61" ht="23" customHeight="1">
      <x:c r="A61" s="10"/>
      <x:c r="B61" s="10"/>
      <x:c r="C61" s="10"/>
      <x:c r="D61" s="10"/>
      <x:c r="E61" s="10"/>
      <x:c r="F61" s="10"/>
      <x:c r="G61" s="10"/>
      <x:c r="H61" s="10"/>
      <x:c r="I61" s="9" t="str">
        <x:f>IF(COUNTA(A61:H61)=0,"",IF(OR(A61="",B61="",C61="",COUNTIFS($A$7:$A$106,A61)&lt;&gt;1,AND(D61&lt;&gt;"quantity",D61&lt;&gt;"serialized"),COUNT(E61:H61)&lt;&gt;4,E61&lt;0,E61&lt;&gt;INT(E61),F61&lt;0,F61&lt;&gt;INT(F61),G61&lt;0,H61&lt;0),"REVISAR cadastro","OK"))</x:f>
      </x:c>
    </x:row>
    <x:row r="62" ht="23" customHeight="1">
      <x:c r="A62" s="10"/>
      <x:c r="B62" s="10"/>
      <x:c r="C62" s="10"/>
      <x:c r="D62" s="10"/>
      <x:c r="E62" s="10"/>
      <x:c r="F62" s="10"/>
      <x:c r="G62" s="10"/>
      <x:c r="H62" s="10"/>
      <x:c r="I62" s="9" t="str">
        <x:f>IF(COUNTA(A62:H62)=0,"",IF(OR(A62="",B62="",C62="",COUNTIFS($A$7:$A$106,A62)&lt;&gt;1,AND(D62&lt;&gt;"quantity",D62&lt;&gt;"serialized"),COUNT(E62:H62)&lt;&gt;4,E62&lt;0,E62&lt;&gt;INT(E62),F62&lt;0,F62&lt;&gt;INT(F62),G62&lt;0,H62&lt;0),"REVISAR cadastro","OK"))</x:f>
      </x:c>
    </x:row>
    <x:row r="63" ht="23" customHeight="1">
      <x:c r="A63" s="10"/>
      <x:c r="B63" s="10"/>
      <x:c r="C63" s="10"/>
      <x:c r="D63" s="10"/>
      <x:c r="E63" s="10"/>
      <x:c r="F63" s="10"/>
      <x:c r="G63" s="10"/>
      <x:c r="H63" s="10"/>
      <x:c r="I63" s="9" t="str">
        <x:f>IF(COUNTA(A63:H63)=0,"",IF(OR(A63="",B63="",C63="",COUNTIFS($A$7:$A$106,A63)&lt;&gt;1,AND(D63&lt;&gt;"quantity",D63&lt;&gt;"serialized"),COUNT(E63:H63)&lt;&gt;4,E63&lt;0,E63&lt;&gt;INT(E63),F63&lt;0,F63&lt;&gt;INT(F63),G63&lt;0,H63&lt;0),"REVISAR cadastro","OK"))</x:f>
      </x:c>
    </x:row>
    <x:row r="64" ht="23" customHeight="1">
      <x:c r="A64" s="10"/>
      <x:c r="B64" s="10"/>
      <x:c r="C64" s="10"/>
      <x:c r="D64" s="10"/>
      <x:c r="E64" s="10"/>
      <x:c r="F64" s="10"/>
      <x:c r="G64" s="10"/>
      <x:c r="H64" s="10"/>
      <x:c r="I64" s="9" t="str">
        <x:f>IF(COUNTA(A64:H64)=0,"",IF(OR(A64="",B64="",C64="",COUNTIFS($A$7:$A$106,A64)&lt;&gt;1,AND(D64&lt;&gt;"quantity",D64&lt;&gt;"serialized"),COUNT(E64:H64)&lt;&gt;4,E64&lt;0,E64&lt;&gt;INT(E64),F64&lt;0,F64&lt;&gt;INT(F64),G64&lt;0,H64&lt;0),"REVISAR cadastro","OK"))</x:f>
      </x:c>
    </x:row>
    <x:row r="65" ht="23" customHeight="1">
      <x:c r="A65" s="10"/>
      <x:c r="B65" s="10"/>
      <x:c r="C65" s="10"/>
      <x:c r="D65" s="10"/>
      <x:c r="E65" s="10"/>
      <x:c r="F65" s="10"/>
      <x:c r="G65" s="10"/>
      <x:c r="H65" s="10"/>
      <x:c r="I65" s="9" t="str">
        <x:f>IF(COUNTA(A65:H65)=0,"",IF(OR(A65="",B65="",C65="",COUNTIFS($A$7:$A$106,A65)&lt;&gt;1,AND(D65&lt;&gt;"quantity",D65&lt;&gt;"serialized"),COUNT(E65:H65)&lt;&gt;4,E65&lt;0,E65&lt;&gt;INT(E65),F65&lt;0,F65&lt;&gt;INT(F65),G65&lt;0,H65&lt;0),"REVISAR cadastro","OK"))</x:f>
      </x:c>
    </x:row>
    <x:row r="66" ht="23" customHeight="1">
      <x:c r="A66" s="10"/>
      <x:c r="B66" s="10"/>
      <x:c r="C66" s="10"/>
      <x:c r="D66" s="10"/>
      <x:c r="E66" s="10"/>
      <x:c r="F66" s="10"/>
      <x:c r="G66" s="10"/>
      <x:c r="H66" s="10"/>
      <x:c r="I66" s="9" t="str">
        <x:f>IF(COUNTA(A66:H66)=0,"",IF(OR(A66="",B66="",C66="",COUNTIFS($A$7:$A$106,A66)&lt;&gt;1,AND(D66&lt;&gt;"quantity",D66&lt;&gt;"serialized"),COUNT(E66:H66)&lt;&gt;4,E66&lt;0,E66&lt;&gt;INT(E66),F66&lt;0,F66&lt;&gt;INT(F66),G66&lt;0,H66&lt;0),"REVISAR cadastro","OK"))</x:f>
      </x:c>
    </x:row>
    <x:row r="67" ht="23" customHeight="1">
      <x:c r="A67" s="10"/>
      <x:c r="B67" s="10"/>
      <x:c r="C67" s="10"/>
      <x:c r="D67" s="10"/>
      <x:c r="E67" s="10"/>
      <x:c r="F67" s="10"/>
      <x:c r="G67" s="10"/>
      <x:c r="H67" s="10"/>
      <x:c r="I67" s="9" t="str">
        <x:f>IF(COUNTA(A67:H67)=0,"",IF(OR(A67="",B67="",C67="",COUNTIFS($A$7:$A$106,A67)&lt;&gt;1,AND(D67&lt;&gt;"quantity",D67&lt;&gt;"serialized"),COUNT(E67:H67)&lt;&gt;4,E67&lt;0,E67&lt;&gt;INT(E67),F67&lt;0,F67&lt;&gt;INT(F67),G67&lt;0,H67&lt;0),"REVISAR cadastro","OK"))</x:f>
      </x:c>
    </x:row>
    <x:row r="68" ht="23" customHeight="1">
      <x:c r="A68" s="10"/>
      <x:c r="B68" s="10"/>
      <x:c r="C68" s="10"/>
      <x:c r="D68" s="10"/>
      <x:c r="E68" s="10"/>
      <x:c r="F68" s="10"/>
      <x:c r="G68" s="10"/>
      <x:c r="H68" s="10"/>
      <x:c r="I68" s="9" t="str">
        <x:f>IF(COUNTA(A68:H68)=0,"",IF(OR(A68="",B68="",C68="",COUNTIFS($A$7:$A$106,A68)&lt;&gt;1,AND(D68&lt;&gt;"quantity",D68&lt;&gt;"serialized"),COUNT(E68:H68)&lt;&gt;4,E68&lt;0,E68&lt;&gt;INT(E68),F68&lt;0,F68&lt;&gt;INT(F68),G68&lt;0,H68&lt;0),"REVISAR cadastro","OK"))</x:f>
      </x:c>
    </x:row>
    <x:row r="69" ht="23" customHeight="1">
      <x:c r="A69" s="10"/>
      <x:c r="B69" s="10"/>
      <x:c r="C69" s="10"/>
      <x:c r="D69" s="10"/>
      <x:c r="E69" s="10"/>
      <x:c r="F69" s="10"/>
      <x:c r="G69" s="10"/>
      <x:c r="H69" s="10"/>
      <x:c r="I69" s="9" t="str">
        <x:f>IF(COUNTA(A69:H69)=0,"",IF(OR(A69="",B69="",C69="",COUNTIFS($A$7:$A$106,A69)&lt;&gt;1,AND(D69&lt;&gt;"quantity",D69&lt;&gt;"serialized"),COUNT(E69:H69)&lt;&gt;4,E69&lt;0,E69&lt;&gt;INT(E69),F69&lt;0,F69&lt;&gt;INT(F69),G69&lt;0,H69&lt;0),"REVISAR cadastro","OK"))</x:f>
      </x:c>
    </x:row>
    <x:row r="70" ht="23" customHeight="1">
      <x:c r="A70" s="10"/>
      <x:c r="B70" s="10"/>
      <x:c r="C70" s="10"/>
      <x:c r="D70" s="10"/>
      <x:c r="E70" s="10"/>
      <x:c r="F70" s="10"/>
      <x:c r="G70" s="10"/>
      <x:c r="H70" s="10"/>
      <x:c r="I70" s="9" t="str">
        <x:f>IF(COUNTA(A70:H70)=0,"",IF(OR(A70="",B70="",C70="",COUNTIFS($A$7:$A$106,A70)&lt;&gt;1,AND(D70&lt;&gt;"quantity",D70&lt;&gt;"serialized"),COUNT(E70:H70)&lt;&gt;4,E70&lt;0,E70&lt;&gt;INT(E70),F70&lt;0,F70&lt;&gt;INT(F70),G70&lt;0,H70&lt;0),"REVISAR cadastro","OK"))</x:f>
      </x:c>
    </x:row>
    <x:row r="71" ht="23" customHeight="1">
      <x:c r="A71" s="10"/>
      <x:c r="B71" s="10"/>
      <x:c r="C71" s="10"/>
      <x:c r="D71" s="10"/>
      <x:c r="E71" s="10"/>
      <x:c r="F71" s="10"/>
      <x:c r="G71" s="10"/>
      <x:c r="H71" s="10"/>
      <x:c r="I71" s="9" t="str">
        <x:f>IF(COUNTA(A71:H71)=0,"",IF(OR(A71="",B71="",C71="",COUNTIFS($A$7:$A$106,A71)&lt;&gt;1,AND(D71&lt;&gt;"quantity",D71&lt;&gt;"serialized"),COUNT(E71:H71)&lt;&gt;4,E71&lt;0,E71&lt;&gt;INT(E71),F71&lt;0,F71&lt;&gt;INT(F71),G71&lt;0,H71&lt;0),"REVISAR cadastro","OK"))</x:f>
      </x:c>
    </x:row>
    <x:row r="72" ht="23" customHeight="1">
      <x:c r="A72" s="10"/>
      <x:c r="B72" s="10"/>
      <x:c r="C72" s="10"/>
      <x:c r="D72" s="10"/>
      <x:c r="E72" s="10"/>
      <x:c r="F72" s="10"/>
      <x:c r="G72" s="10"/>
      <x:c r="H72" s="10"/>
      <x:c r="I72" s="9" t="str">
        <x:f>IF(COUNTA(A72:H72)=0,"",IF(OR(A72="",B72="",C72="",COUNTIFS($A$7:$A$106,A72)&lt;&gt;1,AND(D72&lt;&gt;"quantity",D72&lt;&gt;"serialized"),COUNT(E72:H72)&lt;&gt;4,E72&lt;0,E72&lt;&gt;INT(E72),F72&lt;0,F72&lt;&gt;INT(F72),G72&lt;0,H72&lt;0),"REVISAR cadastro","OK"))</x:f>
      </x:c>
    </x:row>
    <x:row r="73" ht="23" customHeight="1">
      <x:c r="A73" s="10"/>
      <x:c r="B73" s="10"/>
      <x:c r="C73" s="10"/>
      <x:c r="D73" s="10"/>
      <x:c r="E73" s="10"/>
      <x:c r="F73" s="10"/>
      <x:c r="G73" s="10"/>
      <x:c r="H73" s="10"/>
      <x:c r="I73" s="9" t="str">
        <x:f>IF(COUNTA(A73:H73)=0,"",IF(OR(A73="",B73="",C73="",COUNTIFS($A$7:$A$106,A73)&lt;&gt;1,AND(D73&lt;&gt;"quantity",D73&lt;&gt;"serialized"),COUNT(E73:H73)&lt;&gt;4,E73&lt;0,E73&lt;&gt;INT(E73),F73&lt;0,F73&lt;&gt;INT(F73),G73&lt;0,H73&lt;0),"REVISAR cadastro","OK"))</x:f>
      </x:c>
    </x:row>
    <x:row r="74" ht="23" customHeight="1">
      <x:c r="A74" s="10"/>
      <x:c r="B74" s="10"/>
      <x:c r="C74" s="10"/>
      <x:c r="D74" s="10"/>
      <x:c r="E74" s="10"/>
      <x:c r="F74" s="10"/>
      <x:c r="G74" s="10"/>
      <x:c r="H74" s="10"/>
      <x:c r="I74" s="9" t="str">
        <x:f>IF(COUNTA(A74:H74)=0,"",IF(OR(A74="",B74="",C74="",COUNTIFS($A$7:$A$106,A74)&lt;&gt;1,AND(D74&lt;&gt;"quantity",D74&lt;&gt;"serialized"),COUNT(E74:H74)&lt;&gt;4,E74&lt;0,E74&lt;&gt;INT(E74),F74&lt;0,F74&lt;&gt;INT(F74),G74&lt;0,H74&lt;0),"REVISAR cadastro","OK"))</x:f>
      </x:c>
    </x:row>
    <x:row r="75" ht="23" customHeight="1">
      <x:c r="A75" s="10"/>
      <x:c r="B75" s="10"/>
      <x:c r="C75" s="10"/>
      <x:c r="D75" s="10"/>
      <x:c r="E75" s="10"/>
      <x:c r="F75" s="10"/>
      <x:c r="G75" s="10"/>
      <x:c r="H75" s="10"/>
      <x:c r="I75" s="9" t="str">
        <x:f>IF(COUNTA(A75:H75)=0,"",IF(OR(A75="",B75="",C75="",COUNTIFS($A$7:$A$106,A75)&lt;&gt;1,AND(D75&lt;&gt;"quantity",D75&lt;&gt;"serialized"),COUNT(E75:H75)&lt;&gt;4,E75&lt;0,E75&lt;&gt;INT(E75),F75&lt;0,F75&lt;&gt;INT(F75),G75&lt;0,H75&lt;0),"REVISAR cadastro","OK"))</x:f>
      </x:c>
    </x:row>
    <x:row r="76" ht="23" customHeight="1">
      <x:c r="A76" s="10"/>
      <x:c r="B76" s="10"/>
      <x:c r="C76" s="10"/>
      <x:c r="D76" s="10"/>
      <x:c r="E76" s="10"/>
      <x:c r="F76" s="10"/>
      <x:c r="G76" s="10"/>
      <x:c r="H76" s="10"/>
      <x:c r="I76" s="9" t="str">
        <x:f>IF(COUNTA(A76:H76)=0,"",IF(OR(A76="",B76="",C76="",COUNTIFS($A$7:$A$106,A76)&lt;&gt;1,AND(D76&lt;&gt;"quantity",D76&lt;&gt;"serialized"),COUNT(E76:H76)&lt;&gt;4,E76&lt;0,E76&lt;&gt;INT(E76),F76&lt;0,F76&lt;&gt;INT(F76),G76&lt;0,H76&lt;0),"REVISAR cadastro","OK"))</x:f>
      </x:c>
    </x:row>
    <x:row r="77" ht="23" customHeight="1">
      <x:c r="A77" s="10"/>
      <x:c r="B77" s="10"/>
      <x:c r="C77" s="10"/>
      <x:c r="D77" s="10"/>
      <x:c r="E77" s="10"/>
      <x:c r="F77" s="10"/>
      <x:c r="G77" s="10"/>
      <x:c r="H77" s="10"/>
      <x:c r="I77" s="9" t="str">
        <x:f>IF(COUNTA(A77:H77)=0,"",IF(OR(A77="",B77="",C77="",COUNTIFS($A$7:$A$106,A77)&lt;&gt;1,AND(D77&lt;&gt;"quantity",D77&lt;&gt;"serialized"),COUNT(E77:H77)&lt;&gt;4,E77&lt;0,E77&lt;&gt;INT(E77),F77&lt;0,F77&lt;&gt;INT(F77),G77&lt;0,H77&lt;0),"REVISAR cadastro","OK"))</x:f>
      </x:c>
    </x:row>
    <x:row r="78" ht="23" customHeight="1">
      <x:c r="A78" s="10"/>
      <x:c r="B78" s="10"/>
      <x:c r="C78" s="10"/>
      <x:c r="D78" s="10"/>
      <x:c r="E78" s="10"/>
      <x:c r="F78" s="10"/>
      <x:c r="G78" s="10"/>
      <x:c r="H78" s="10"/>
      <x:c r="I78" s="9" t="str">
        <x:f>IF(COUNTA(A78:H78)=0,"",IF(OR(A78="",B78="",C78="",COUNTIFS($A$7:$A$106,A78)&lt;&gt;1,AND(D78&lt;&gt;"quantity",D78&lt;&gt;"serialized"),COUNT(E78:H78)&lt;&gt;4,E78&lt;0,E78&lt;&gt;INT(E78),F78&lt;0,F78&lt;&gt;INT(F78),G78&lt;0,H78&lt;0),"REVISAR cadastro","OK"))</x:f>
      </x:c>
    </x:row>
    <x:row r="79" ht="23" customHeight="1">
      <x:c r="A79" s="10"/>
      <x:c r="B79" s="10"/>
      <x:c r="C79" s="10"/>
      <x:c r="D79" s="10"/>
      <x:c r="E79" s="10"/>
      <x:c r="F79" s="10"/>
      <x:c r="G79" s="10"/>
      <x:c r="H79" s="10"/>
      <x:c r="I79" s="9" t="str">
        <x:f>IF(COUNTA(A79:H79)=0,"",IF(OR(A79="",B79="",C79="",COUNTIFS($A$7:$A$106,A79)&lt;&gt;1,AND(D79&lt;&gt;"quantity",D79&lt;&gt;"serialized"),COUNT(E79:H79)&lt;&gt;4,E79&lt;0,E79&lt;&gt;INT(E79),F79&lt;0,F79&lt;&gt;INT(F79),G79&lt;0,H79&lt;0),"REVISAR cadastro","OK"))</x:f>
      </x:c>
    </x:row>
    <x:row r="80" ht="23" customHeight="1">
      <x:c r="A80" s="10"/>
      <x:c r="B80" s="10"/>
      <x:c r="C80" s="10"/>
      <x:c r="D80" s="10"/>
      <x:c r="E80" s="10"/>
      <x:c r="F80" s="10"/>
      <x:c r="G80" s="10"/>
      <x:c r="H80" s="10"/>
      <x:c r="I80" s="9" t="str">
        <x:f>IF(COUNTA(A80:H80)=0,"",IF(OR(A80="",B80="",C80="",COUNTIFS($A$7:$A$106,A80)&lt;&gt;1,AND(D80&lt;&gt;"quantity",D80&lt;&gt;"serialized"),COUNT(E80:H80)&lt;&gt;4,E80&lt;0,E80&lt;&gt;INT(E80),F80&lt;0,F80&lt;&gt;INT(F80),G80&lt;0,H80&lt;0),"REVISAR cadastro","OK"))</x:f>
      </x:c>
    </x:row>
    <x:row r="81" ht="23" customHeight="1">
      <x:c r="A81" s="10"/>
      <x:c r="B81" s="10"/>
      <x:c r="C81" s="10"/>
      <x:c r="D81" s="10"/>
      <x:c r="E81" s="10"/>
      <x:c r="F81" s="10"/>
      <x:c r="G81" s="10"/>
      <x:c r="H81" s="10"/>
      <x:c r="I81" s="9" t="str">
        <x:f>IF(COUNTA(A81:H81)=0,"",IF(OR(A81="",B81="",C81="",COUNTIFS($A$7:$A$106,A81)&lt;&gt;1,AND(D81&lt;&gt;"quantity",D81&lt;&gt;"serialized"),COUNT(E81:H81)&lt;&gt;4,E81&lt;0,E81&lt;&gt;INT(E81),F81&lt;0,F81&lt;&gt;INT(F81),G81&lt;0,H81&lt;0),"REVISAR cadastro","OK"))</x:f>
      </x:c>
    </x:row>
    <x:row r="82" ht="23" customHeight="1">
      <x:c r="A82" s="10"/>
      <x:c r="B82" s="10"/>
      <x:c r="C82" s="10"/>
      <x:c r="D82" s="10"/>
      <x:c r="E82" s="10"/>
      <x:c r="F82" s="10"/>
      <x:c r="G82" s="10"/>
      <x:c r="H82" s="10"/>
      <x:c r="I82" s="9" t="str">
        <x:f>IF(COUNTA(A82:H82)=0,"",IF(OR(A82="",B82="",C82="",COUNTIFS($A$7:$A$106,A82)&lt;&gt;1,AND(D82&lt;&gt;"quantity",D82&lt;&gt;"serialized"),COUNT(E82:H82)&lt;&gt;4,E82&lt;0,E82&lt;&gt;INT(E82),F82&lt;0,F82&lt;&gt;INT(F82),G82&lt;0,H82&lt;0),"REVISAR cadastro","OK"))</x:f>
      </x:c>
    </x:row>
    <x:row r="83" ht="23" customHeight="1">
      <x:c r="A83" s="10"/>
      <x:c r="B83" s="10"/>
      <x:c r="C83" s="10"/>
      <x:c r="D83" s="10"/>
      <x:c r="E83" s="10"/>
      <x:c r="F83" s="10"/>
      <x:c r="G83" s="10"/>
      <x:c r="H83" s="10"/>
      <x:c r="I83" s="9" t="str">
        <x:f>IF(COUNTA(A83:H83)=0,"",IF(OR(A83="",B83="",C83="",COUNTIFS($A$7:$A$106,A83)&lt;&gt;1,AND(D83&lt;&gt;"quantity",D83&lt;&gt;"serialized"),COUNT(E83:H83)&lt;&gt;4,E83&lt;0,E83&lt;&gt;INT(E83),F83&lt;0,F83&lt;&gt;INT(F83),G83&lt;0,H83&lt;0),"REVISAR cadastro","OK"))</x:f>
      </x:c>
    </x:row>
    <x:row r="84" ht="23" customHeight="1">
      <x:c r="A84" s="10"/>
      <x:c r="B84" s="10"/>
      <x:c r="C84" s="10"/>
      <x:c r="D84" s="10"/>
      <x:c r="E84" s="10"/>
      <x:c r="F84" s="10"/>
      <x:c r="G84" s="10"/>
      <x:c r="H84" s="10"/>
      <x:c r="I84" s="9" t="str">
        <x:f>IF(COUNTA(A84:H84)=0,"",IF(OR(A84="",B84="",C84="",COUNTIFS($A$7:$A$106,A84)&lt;&gt;1,AND(D84&lt;&gt;"quantity",D84&lt;&gt;"serialized"),COUNT(E84:H84)&lt;&gt;4,E84&lt;0,E84&lt;&gt;INT(E84),F84&lt;0,F84&lt;&gt;INT(F84),G84&lt;0,H84&lt;0),"REVISAR cadastro","OK"))</x:f>
      </x:c>
    </x:row>
    <x:row r="85" ht="23" customHeight="1">
      <x:c r="A85" s="10"/>
      <x:c r="B85" s="10"/>
      <x:c r="C85" s="10"/>
      <x:c r="D85" s="10"/>
      <x:c r="E85" s="10"/>
      <x:c r="F85" s="10"/>
      <x:c r="G85" s="10"/>
      <x:c r="H85" s="10"/>
      <x:c r="I85" s="9" t="str">
        <x:f>IF(COUNTA(A85:H85)=0,"",IF(OR(A85="",B85="",C85="",COUNTIFS($A$7:$A$106,A85)&lt;&gt;1,AND(D85&lt;&gt;"quantity",D85&lt;&gt;"serialized"),COUNT(E85:H85)&lt;&gt;4,E85&lt;0,E85&lt;&gt;INT(E85),F85&lt;0,F85&lt;&gt;INT(F85),G85&lt;0,H85&lt;0),"REVISAR cadastro","OK"))</x:f>
      </x:c>
    </x:row>
    <x:row r="86" ht="23" customHeight="1">
      <x:c r="A86" s="10"/>
      <x:c r="B86" s="10"/>
      <x:c r="C86" s="10"/>
      <x:c r="D86" s="10"/>
      <x:c r="E86" s="10"/>
      <x:c r="F86" s="10"/>
      <x:c r="G86" s="10"/>
      <x:c r="H86" s="10"/>
      <x:c r="I86" s="9" t="str">
        <x:f>IF(COUNTA(A86:H86)=0,"",IF(OR(A86="",B86="",C86="",COUNTIFS($A$7:$A$106,A86)&lt;&gt;1,AND(D86&lt;&gt;"quantity",D86&lt;&gt;"serialized"),COUNT(E86:H86)&lt;&gt;4,E86&lt;0,E86&lt;&gt;INT(E86),F86&lt;0,F86&lt;&gt;INT(F86),G86&lt;0,H86&lt;0),"REVISAR cadastro","OK"))</x:f>
      </x:c>
    </x:row>
    <x:row r="87" ht="23" customHeight="1">
      <x:c r="A87" s="10"/>
      <x:c r="B87" s="10"/>
      <x:c r="C87" s="10"/>
      <x:c r="D87" s="10"/>
      <x:c r="E87" s="10"/>
      <x:c r="F87" s="10"/>
      <x:c r="G87" s="10"/>
      <x:c r="H87" s="10"/>
      <x:c r="I87" s="9" t="str">
        <x:f>IF(COUNTA(A87:H87)=0,"",IF(OR(A87="",B87="",C87="",COUNTIFS($A$7:$A$106,A87)&lt;&gt;1,AND(D87&lt;&gt;"quantity",D87&lt;&gt;"serialized"),COUNT(E87:H87)&lt;&gt;4,E87&lt;0,E87&lt;&gt;INT(E87),F87&lt;0,F87&lt;&gt;INT(F87),G87&lt;0,H87&lt;0),"REVISAR cadastro","OK"))</x:f>
      </x:c>
    </x:row>
    <x:row r="88" ht="23" customHeight="1">
      <x:c r="A88" s="10"/>
      <x:c r="B88" s="10"/>
      <x:c r="C88" s="10"/>
      <x:c r="D88" s="10"/>
      <x:c r="E88" s="10"/>
      <x:c r="F88" s="10"/>
      <x:c r="G88" s="10"/>
      <x:c r="H88" s="10"/>
      <x:c r="I88" s="9" t="str">
        <x:f>IF(COUNTA(A88:H88)=0,"",IF(OR(A88="",B88="",C88="",COUNTIFS($A$7:$A$106,A88)&lt;&gt;1,AND(D88&lt;&gt;"quantity",D88&lt;&gt;"serialized"),COUNT(E88:H88)&lt;&gt;4,E88&lt;0,E88&lt;&gt;INT(E88),F88&lt;0,F88&lt;&gt;INT(F88),G88&lt;0,H88&lt;0),"REVISAR cadastro","OK"))</x:f>
      </x:c>
    </x:row>
    <x:row r="89" ht="23" customHeight="1">
      <x:c r="A89" s="10"/>
      <x:c r="B89" s="10"/>
      <x:c r="C89" s="10"/>
      <x:c r="D89" s="10"/>
      <x:c r="E89" s="10"/>
      <x:c r="F89" s="10"/>
      <x:c r="G89" s="10"/>
      <x:c r="H89" s="10"/>
      <x:c r="I89" s="9" t="str">
        <x:f>IF(COUNTA(A89:H89)=0,"",IF(OR(A89="",B89="",C89="",COUNTIFS($A$7:$A$106,A89)&lt;&gt;1,AND(D89&lt;&gt;"quantity",D89&lt;&gt;"serialized"),COUNT(E89:H89)&lt;&gt;4,E89&lt;0,E89&lt;&gt;INT(E89),F89&lt;0,F89&lt;&gt;INT(F89),G89&lt;0,H89&lt;0),"REVISAR cadastro","OK"))</x:f>
      </x:c>
    </x:row>
    <x:row r="90" ht="23" customHeight="1">
      <x:c r="A90" s="10"/>
      <x:c r="B90" s="10"/>
      <x:c r="C90" s="10"/>
      <x:c r="D90" s="10"/>
      <x:c r="E90" s="10"/>
      <x:c r="F90" s="10"/>
      <x:c r="G90" s="10"/>
      <x:c r="H90" s="10"/>
      <x:c r="I90" s="9" t="str">
        <x:f>IF(COUNTA(A90:H90)=0,"",IF(OR(A90="",B90="",C90="",COUNTIFS($A$7:$A$106,A90)&lt;&gt;1,AND(D90&lt;&gt;"quantity",D90&lt;&gt;"serialized"),COUNT(E90:H90)&lt;&gt;4,E90&lt;0,E90&lt;&gt;INT(E90),F90&lt;0,F90&lt;&gt;INT(F90),G90&lt;0,H90&lt;0),"REVISAR cadastro","OK"))</x:f>
      </x:c>
    </x:row>
    <x:row r="91" ht="23" customHeight="1">
      <x:c r="A91" s="10"/>
      <x:c r="B91" s="10"/>
      <x:c r="C91" s="10"/>
      <x:c r="D91" s="10"/>
      <x:c r="E91" s="10"/>
      <x:c r="F91" s="10"/>
      <x:c r="G91" s="10"/>
      <x:c r="H91" s="10"/>
      <x:c r="I91" s="9" t="str">
        <x:f>IF(COUNTA(A91:H91)=0,"",IF(OR(A91="",B91="",C91="",COUNTIFS($A$7:$A$106,A91)&lt;&gt;1,AND(D91&lt;&gt;"quantity",D91&lt;&gt;"serialized"),COUNT(E91:H91)&lt;&gt;4,E91&lt;0,E91&lt;&gt;INT(E91),F91&lt;0,F91&lt;&gt;INT(F91),G91&lt;0,H91&lt;0),"REVISAR cadastro","OK"))</x:f>
      </x:c>
    </x:row>
    <x:row r="92" ht="23" customHeight="1">
      <x:c r="A92" s="10"/>
      <x:c r="B92" s="10"/>
      <x:c r="C92" s="10"/>
      <x:c r="D92" s="10"/>
      <x:c r="E92" s="10"/>
      <x:c r="F92" s="10"/>
      <x:c r="G92" s="10"/>
      <x:c r="H92" s="10"/>
      <x:c r="I92" s="9" t="str">
        <x:f>IF(COUNTA(A92:H92)=0,"",IF(OR(A92="",B92="",C92="",COUNTIFS($A$7:$A$106,A92)&lt;&gt;1,AND(D92&lt;&gt;"quantity",D92&lt;&gt;"serialized"),COUNT(E92:H92)&lt;&gt;4,E92&lt;0,E92&lt;&gt;INT(E92),F92&lt;0,F92&lt;&gt;INT(F92),G92&lt;0,H92&lt;0),"REVISAR cadastro","OK"))</x:f>
      </x:c>
    </x:row>
    <x:row r="93" ht="23" customHeight="1">
      <x:c r="A93" s="10"/>
      <x:c r="B93" s="10"/>
      <x:c r="C93" s="10"/>
      <x:c r="D93" s="10"/>
      <x:c r="E93" s="10"/>
      <x:c r="F93" s="10"/>
      <x:c r="G93" s="10"/>
      <x:c r="H93" s="10"/>
      <x:c r="I93" s="9" t="str">
        <x:f>IF(COUNTA(A93:H93)=0,"",IF(OR(A93="",B93="",C93="",COUNTIFS($A$7:$A$106,A93)&lt;&gt;1,AND(D93&lt;&gt;"quantity",D93&lt;&gt;"serialized"),COUNT(E93:H93)&lt;&gt;4,E93&lt;0,E93&lt;&gt;INT(E93),F93&lt;0,F93&lt;&gt;INT(F93),G93&lt;0,H93&lt;0),"REVISAR cadastro","OK"))</x:f>
      </x:c>
    </x:row>
    <x:row r="94" ht="23" customHeight="1">
      <x:c r="A94" s="10"/>
      <x:c r="B94" s="10"/>
      <x:c r="C94" s="10"/>
      <x:c r="D94" s="10"/>
      <x:c r="E94" s="10"/>
      <x:c r="F94" s="10"/>
      <x:c r="G94" s="10"/>
      <x:c r="H94" s="10"/>
      <x:c r="I94" s="9" t="str">
        <x:f>IF(COUNTA(A94:H94)=0,"",IF(OR(A94="",B94="",C94="",COUNTIFS($A$7:$A$106,A94)&lt;&gt;1,AND(D94&lt;&gt;"quantity",D94&lt;&gt;"serialized"),COUNT(E94:H94)&lt;&gt;4,E94&lt;0,E94&lt;&gt;INT(E94),F94&lt;0,F94&lt;&gt;INT(F94),G94&lt;0,H94&lt;0),"REVISAR cadastro","OK"))</x:f>
      </x:c>
    </x:row>
    <x:row r="95" ht="23" customHeight="1">
      <x:c r="A95" s="10"/>
      <x:c r="B95" s="10"/>
      <x:c r="C95" s="10"/>
      <x:c r="D95" s="10"/>
      <x:c r="E95" s="10"/>
      <x:c r="F95" s="10"/>
      <x:c r="G95" s="10"/>
      <x:c r="H95" s="10"/>
      <x:c r="I95" s="9" t="str">
        <x:f>IF(COUNTA(A95:H95)=0,"",IF(OR(A95="",B95="",C95="",COUNTIFS($A$7:$A$106,A95)&lt;&gt;1,AND(D95&lt;&gt;"quantity",D95&lt;&gt;"serialized"),COUNT(E95:H95)&lt;&gt;4,E95&lt;0,E95&lt;&gt;INT(E95),F95&lt;0,F95&lt;&gt;INT(F95),G95&lt;0,H95&lt;0),"REVISAR cadastro","OK"))</x:f>
      </x:c>
    </x:row>
    <x:row r="96" ht="23" customHeight="1">
      <x:c r="A96" s="10"/>
      <x:c r="B96" s="10"/>
      <x:c r="C96" s="10"/>
      <x:c r="D96" s="10"/>
      <x:c r="E96" s="10"/>
      <x:c r="F96" s="10"/>
      <x:c r="G96" s="10"/>
      <x:c r="H96" s="10"/>
      <x:c r="I96" s="9" t="str">
        <x:f>IF(COUNTA(A96:H96)=0,"",IF(OR(A96="",B96="",C96="",COUNTIFS($A$7:$A$106,A96)&lt;&gt;1,AND(D96&lt;&gt;"quantity",D96&lt;&gt;"serialized"),COUNT(E96:H96)&lt;&gt;4,E96&lt;0,E96&lt;&gt;INT(E96),F96&lt;0,F96&lt;&gt;INT(F96),G96&lt;0,H96&lt;0),"REVISAR cadastro","OK"))</x:f>
      </x:c>
    </x:row>
    <x:row r="97" ht="23" customHeight="1">
      <x:c r="A97" s="10"/>
      <x:c r="B97" s="10"/>
      <x:c r="C97" s="10"/>
      <x:c r="D97" s="10"/>
      <x:c r="E97" s="10"/>
      <x:c r="F97" s="10"/>
      <x:c r="G97" s="10"/>
      <x:c r="H97" s="10"/>
      <x:c r="I97" s="9" t="str">
        <x:f>IF(COUNTA(A97:H97)=0,"",IF(OR(A97="",B97="",C97="",COUNTIFS($A$7:$A$106,A97)&lt;&gt;1,AND(D97&lt;&gt;"quantity",D97&lt;&gt;"serialized"),COUNT(E97:H97)&lt;&gt;4,E97&lt;0,E97&lt;&gt;INT(E97),F97&lt;0,F97&lt;&gt;INT(F97),G97&lt;0,H97&lt;0),"REVISAR cadastro","OK"))</x:f>
      </x:c>
    </x:row>
    <x:row r="98" ht="23" customHeight="1">
      <x:c r="A98" s="10"/>
      <x:c r="B98" s="10"/>
      <x:c r="C98" s="10"/>
      <x:c r="D98" s="10"/>
      <x:c r="E98" s="10"/>
      <x:c r="F98" s="10"/>
      <x:c r="G98" s="10"/>
      <x:c r="H98" s="10"/>
      <x:c r="I98" s="9" t="str">
        <x:f>IF(COUNTA(A98:H98)=0,"",IF(OR(A98="",B98="",C98="",COUNTIFS($A$7:$A$106,A98)&lt;&gt;1,AND(D98&lt;&gt;"quantity",D98&lt;&gt;"serialized"),COUNT(E98:H98)&lt;&gt;4,E98&lt;0,E98&lt;&gt;INT(E98),F98&lt;0,F98&lt;&gt;INT(F98),G98&lt;0,H98&lt;0),"REVISAR cadastro","OK"))</x:f>
      </x:c>
    </x:row>
    <x:row r="99" ht="23" customHeight="1">
      <x:c r="A99" s="10"/>
      <x:c r="B99" s="10"/>
      <x:c r="C99" s="10"/>
      <x:c r="D99" s="10"/>
      <x:c r="E99" s="10"/>
      <x:c r="F99" s="10"/>
      <x:c r="G99" s="10"/>
      <x:c r="H99" s="10"/>
      <x:c r="I99" s="9" t="str">
        <x:f>IF(COUNTA(A99:H99)=0,"",IF(OR(A99="",B99="",C99="",COUNTIFS($A$7:$A$106,A99)&lt;&gt;1,AND(D99&lt;&gt;"quantity",D99&lt;&gt;"serialized"),COUNT(E99:H99)&lt;&gt;4,E99&lt;0,E99&lt;&gt;INT(E99),F99&lt;0,F99&lt;&gt;INT(F99),G99&lt;0,H99&lt;0),"REVISAR cadastro","OK"))</x:f>
      </x:c>
    </x:row>
    <x:row r="100" ht="23" customHeight="1">
      <x:c r="A100" s="10"/>
      <x:c r="B100" s="10"/>
      <x:c r="C100" s="10"/>
      <x:c r="D100" s="10"/>
      <x:c r="E100" s="10"/>
      <x:c r="F100" s="10"/>
      <x:c r="G100" s="10"/>
      <x:c r="H100" s="10"/>
      <x:c r="I100" s="9" t="str">
        <x:f>IF(COUNTA(A100:H100)=0,"",IF(OR(A100="",B100="",C100="",COUNTIFS($A$7:$A$106,A100)&lt;&gt;1,AND(D100&lt;&gt;"quantity",D100&lt;&gt;"serialized"),COUNT(E100:H100)&lt;&gt;4,E100&lt;0,E100&lt;&gt;INT(E100),F100&lt;0,F100&lt;&gt;INT(F100),G100&lt;0,H100&lt;0),"REVISAR cadastro","OK"))</x:f>
      </x:c>
    </x:row>
    <x:row r="101" ht="23" customHeight="1">
      <x:c r="A101" s="10"/>
      <x:c r="B101" s="10"/>
      <x:c r="C101" s="10"/>
      <x:c r="D101" s="10"/>
      <x:c r="E101" s="10"/>
      <x:c r="F101" s="10"/>
      <x:c r="G101" s="10"/>
      <x:c r="H101" s="10"/>
      <x:c r="I101" s="9" t="str">
        <x:f>IF(COUNTA(A101:H101)=0,"",IF(OR(A101="",B101="",C101="",COUNTIFS($A$7:$A$106,A101)&lt;&gt;1,AND(D101&lt;&gt;"quantity",D101&lt;&gt;"serialized"),COUNT(E101:H101)&lt;&gt;4,E101&lt;0,E101&lt;&gt;INT(E101),F101&lt;0,F101&lt;&gt;INT(F101),G101&lt;0,H101&lt;0),"REVISAR cadastro","OK"))</x:f>
      </x:c>
    </x:row>
    <x:row r="102" ht="23" customHeight="1">
      <x:c r="A102" s="10"/>
      <x:c r="B102" s="10"/>
      <x:c r="C102" s="10"/>
      <x:c r="D102" s="10"/>
      <x:c r="E102" s="10"/>
      <x:c r="F102" s="10"/>
      <x:c r="G102" s="10"/>
      <x:c r="H102" s="10"/>
      <x:c r="I102" s="9" t="str">
        <x:f>IF(COUNTA(A102:H102)=0,"",IF(OR(A102="",B102="",C102="",COUNTIFS($A$7:$A$106,A102)&lt;&gt;1,AND(D102&lt;&gt;"quantity",D102&lt;&gt;"serialized"),COUNT(E102:H102)&lt;&gt;4,E102&lt;0,E102&lt;&gt;INT(E102),F102&lt;0,F102&lt;&gt;INT(F102),G102&lt;0,H102&lt;0),"REVISAR cadastro","OK"))</x:f>
      </x:c>
    </x:row>
    <x:row r="103" ht="23" customHeight="1">
      <x:c r="A103" s="10"/>
      <x:c r="B103" s="10"/>
      <x:c r="C103" s="10"/>
      <x:c r="D103" s="10"/>
      <x:c r="E103" s="10"/>
      <x:c r="F103" s="10"/>
      <x:c r="G103" s="10"/>
      <x:c r="H103" s="10"/>
      <x:c r="I103" s="9" t="str">
        <x:f>IF(COUNTA(A103:H103)=0,"",IF(OR(A103="",B103="",C103="",COUNTIFS($A$7:$A$106,A103)&lt;&gt;1,AND(D103&lt;&gt;"quantity",D103&lt;&gt;"serialized"),COUNT(E103:H103)&lt;&gt;4,E103&lt;0,E103&lt;&gt;INT(E103),F103&lt;0,F103&lt;&gt;INT(F103),G103&lt;0,H103&lt;0),"REVISAR cadastro","OK"))</x:f>
      </x:c>
    </x:row>
    <x:row r="104" ht="23" customHeight="1">
      <x:c r="A104" s="10"/>
      <x:c r="B104" s="10"/>
      <x:c r="C104" s="10"/>
      <x:c r="D104" s="10"/>
      <x:c r="E104" s="10"/>
      <x:c r="F104" s="10"/>
      <x:c r="G104" s="10"/>
      <x:c r="H104" s="10"/>
      <x:c r="I104" s="9" t="str">
        <x:f>IF(COUNTA(A104:H104)=0,"",IF(OR(A104="",B104="",C104="",COUNTIFS($A$7:$A$106,A104)&lt;&gt;1,AND(D104&lt;&gt;"quantity",D104&lt;&gt;"serialized"),COUNT(E104:H104)&lt;&gt;4,E104&lt;0,E104&lt;&gt;INT(E104),F104&lt;0,F104&lt;&gt;INT(F104),G104&lt;0,H104&lt;0),"REVISAR cadastro","OK"))</x:f>
      </x:c>
    </x:row>
    <x:row r="105" ht="23" customHeight="1">
      <x:c r="A105" s="10"/>
      <x:c r="B105" s="10"/>
      <x:c r="C105" s="10"/>
      <x:c r="D105" s="10"/>
      <x:c r="E105" s="10"/>
      <x:c r="F105" s="10"/>
      <x:c r="G105" s="10"/>
      <x:c r="H105" s="10"/>
      <x:c r="I105" s="9" t="str">
        <x:f>IF(COUNTA(A105:H105)=0,"",IF(OR(A105="",B105="",C105="",COUNTIFS($A$7:$A$106,A105)&lt;&gt;1,AND(D105&lt;&gt;"quantity",D105&lt;&gt;"serialized"),COUNT(E105:H105)&lt;&gt;4,E105&lt;0,E105&lt;&gt;INT(E105),F105&lt;0,F105&lt;&gt;INT(F105),G105&lt;0,H105&lt;0),"REVISAR cadastro","OK"))</x:f>
      </x:c>
    </x:row>
    <x:row r="106" ht="23" customHeight="1">
      <x:c r="A106" s="10"/>
      <x:c r="B106" s="10"/>
      <x:c r="C106" s="10"/>
      <x:c r="D106" s="10"/>
      <x:c r="E106" s="10"/>
      <x:c r="F106" s="10"/>
      <x:c r="G106" s="10"/>
      <x:c r="H106" s="10"/>
      <x:c r="I106" s="9" t="str">
        <x:f>IF(COUNTA(A106:H106)=0,"",IF(OR(A106="",B106="",C106="",COUNTIFS($A$7:$A$106,A106)&lt;&gt;1,AND(D106&lt;&gt;"quantity",D106&lt;&gt;"serialized"),COUNT(E106:H106)&lt;&gt;4,E106&lt;0,E106&lt;&gt;INT(E106),F106&lt;0,F106&lt;&gt;INT(F106),G106&lt;0,H106&lt;0),"REVISAR cadastro","OK"))</x:f>
      </x:c>
    </x:row>
  </x:sheetData>
  <x:conditionalFormatting sqref="I7:I106">
    <x:cfRule type="containsText" dxfId="0" priority="1" operator="containsText" text="REVISAR"/>
  </x:conditionalFormatting>
  <x:dataValidations count="5">
    <x:dataValidation type="list" sqref="D7:D106">
      <x:formula1>"quantity,serialized"</x:formula1>
    </x:dataValidation>
    <x:dataValidation type="whole" operator="greaterThanOrEqual" sqref="E7:E106">
      <x:formula1>0</x:formula1>
    </x:dataValidation>
    <x:dataValidation type="whole" operator="greaterThanOrEqual" sqref="F7:F106">
      <x:formula1>0</x:formula1>
    </x:dataValidation>
    <x:dataValidation type="whole" operator="greaterThanOrEqual" sqref="G7:G106">
      <x:formula1>0</x:formula1>
    </x:dataValidation>
    <x:dataValidation type="whole" operator="greaterThanOrEqual" sqref="H7:H106">
      <x:formula1>0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36" hidden="0" customWidth="1"/>
    <x:col min="3" max="3" width="25" hidden="0" customWidth="1"/>
    <x:col min="4" max="4" width="34" hidden="0" customWidth="1"/>
    <x:col min="5" max="5" width="27" hidden="0" customWidth="1"/>
  </x:cols>
  <x:sheetData>
    <x:row r="1" ht="23" customHeight="1">
      <x:c r="A1" s="2"/>
      <x:c r="B1" s="2"/>
      <x:c r="C1" s="2"/>
      <x:c r="D1" s="2"/>
      <x:c r="E1" s="2"/>
    </x:row>
    <x:row r="2" ht="23" customHeight="1">
      <x:c r="A2" s="3" t="str">
        <x:v>Clientes</x:v>
      </x:c>
      <x:c r="B2" s="2"/>
      <x:c r="C2" s="2"/>
      <x:c r="D2" s="2"/>
      <x:c r="E2" s="2"/>
    </x:row>
    <x:row r="3" ht="23" customHeight="1">
      <x:c r="A3" s="2"/>
      <x:c r="B3" s="2"/>
      <x:c r="C3" s="2"/>
      <x:c r="D3" s="2"/>
      <x:c r="E3" s="2"/>
    </x:row>
    <x:row r="4" ht="23" customHeight="1">
      <x:c r="A4" s="4" t="str">
        <x:v>Use somente os dados necessários. Os nomes abaixo são fictícios.</x:v>
      </x:c>
      <x:c r="B4" s="2"/>
      <x:c r="C4" s="2"/>
      <x:c r="D4" s="2"/>
      <x:c r="E4" s="2"/>
    </x:row>
    <x:row r="5" ht="23" customHeight="1">
      <x:c r="A5" s="2"/>
      <x:c r="B5" s="2"/>
      <x:c r="C5" s="2"/>
      <x:c r="D5" s="2"/>
      <x:c r="E5" s="2"/>
    </x:row>
    <x:row r="6" ht="34" customHeight="1">
      <x:c r="A6" s="8" t="str">
        <x:v>Código</x:v>
      </x:c>
      <x:c r="B6" s="8" t="str">
        <x:v>Nome</x:v>
      </x:c>
      <x:c r="C6" s="8" t="str">
        <x:v>Telefone</x:v>
      </x:c>
      <x:c r="D6" s="8" t="str">
        <x:v>E-mail</x:v>
      </x:c>
      <x:c r="E6" s="8" t="str">
        <x:v>Validação</x:v>
      </x:c>
    </x:row>
    <x:row r="7" ht="23" customHeight="1">
      <x:c r="A7" s="10" t="str">
        <x:v>CLI-001</x:v>
      </x:c>
      <x:c r="B7" s="10" t="str">
        <x:v>Cliente Exemplo A</x:v>
      </x:c>
      <x:c r="C7" s="10" t="str"/>
      <x:c r="D7" s="10" t="str"/>
      <x:c r="E7" s="9" t="str">
        <x:f>IF(COUNTA(A7:D7)=0,"",IF(OR(A7="",B7="",COUNTIFS($A$7:$A$106,A7)&lt;&gt;1),"REVISAR cadastro","OK"))</x:f>
        <x:v>OK</x:v>
      </x:c>
    </x:row>
    <x:row r="8" ht="23" customHeight="1">
      <x:c r="A8" s="10" t="str">
        <x:v>CLI-002</x:v>
      </x:c>
      <x:c r="B8" s="10" t="str">
        <x:v>Cliente Exemplo B</x:v>
      </x:c>
      <x:c r="C8" s="10" t="str"/>
      <x:c r="D8" s="10" t="str"/>
      <x:c r="E8" s="9" t="str">
        <x:f>IF(COUNTA(A8:D8)=0,"",IF(OR(A8="",B8="",COUNTIFS($A$7:$A$106,A8)&lt;&gt;1),"REVISAR cadastro","OK"))</x:f>
        <x:v>OK</x:v>
      </x:c>
    </x:row>
    <x:row r="9" ht="23" customHeight="1">
      <x:c r="A9" s="10"/>
      <x:c r="B9" s="10"/>
      <x:c r="C9" s="10"/>
      <x:c r="D9" s="10"/>
      <x:c r="E9" s="9" t="str">
        <x:f>IF(COUNTA(A9:D9)=0,"",IF(OR(A9="",B9="",COUNTIFS($A$7:$A$106,A9)&lt;&gt;1),"REVISAR cadastro","OK"))</x:f>
      </x:c>
    </x:row>
    <x:row r="10" ht="23" customHeight="1">
      <x:c r="A10" s="10"/>
      <x:c r="B10" s="10"/>
      <x:c r="C10" s="10"/>
      <x:c r="D10" s="10"/>
      <x:c r="E10" s="9" t="str">
        <x:f>IF(COUNTA(A10:D10)=0,"",IF(OR(A10="",B10="",COUNTIFS($A$7:$A$106,A10)&lt;&gt;1),"REVISAR cadastro","OK"))</x:f>
      </x:c>
    </x:row>
    <x:row r="11" ht="23" customHeight="1">
      <x:c r="A11" s="10"/>
      <x:c r="B11" s="10"/>
      <x:c r="C11" s="10"/>
      <x:c r="D11" s="10"/>
      <x:c r="E11" s="9" t="str">
        <x:f>IF(COUNTA(A11:D11)=0,"",IF(OR(A11="",B11="",COUNTIFS($A$7:$A$106,A11)&lt;&gt;1),"REVISAR cadastro","OK"))</x:f>
      </x:c>
    </x:row>
    <x:row r="12" ht="23" customHeight="1">
      <x:c r="A12" s="10"/>
      <x:c r="B12" s="10"/>
      <x:c r="C12" s="10"/>
      <x:c r="D12" s="10"/>
      <x:c r="E12" s="9" t="str">
        <x:f>IF(COUNTA(A12:D12)=0,"",IF(OR(A12="",B12="",COUNTIFS($A$7:$A$106,A12)&lt;&gt;1),"REVISAR cadastro","OK"))</x:f>
      </x:c>
    </x:row>
    <x:row r="13" ht="23" customHeight="1">
      <x:c r="A13" s="10"/>
      <x:c r="B13" s="10"/>
      <x:c r="C13" s="10"/>
      <x:c r="D13" s="10"/>
      <x:c r="E13" s="9" t="str">
        <x:f>IF(COUNTA(A13:D13)=0,"",IF(OR(A13="",B13="",COUNTIFS($A$7:$A$106,A13)&lt;&gt;1),"REVISAR cadastro","OK"))</x:f>
      </x:c>
    </x:row>
    <x:row r="14" ht="23" customHeight="1">
      <x:c r="A14" s="10"/>
      <x:c r="B14" s="10"/>
      <x:c r="C14" s="10"/>
      <x:c r="D14" s="10"/>
      <x:c r="E14" s="9" t="str">
        <x:f>IF(COUNTA(A14:D14)=0,"",IF(OR(A14="",B14="",COUNTIFS($A$7:$A$106,A14)&lt;&gt;1),"REVISAR cadastro","OK"))</x:f>
      </x:c>
    </x:row>
    <x:row r="15" ht="23" customHeight="1">
      <x:c r="A15" s="10"/>
      <x:c r="B15" s="10"/>
      <x:c r="C15" s="10"/>
      <x:c r="D15" s="10"/>
      <x:c r="E15" s="9" t="str">
        <x:f>IF(COUNTA(A15:D15)=0,"",IF(OR(A15="",B15="",COUNTIFS($A$7:$A$106,A15)&lt;&gt;1),"REVISAR cadastro","OK"))</x:f>
      </x:c>
    </x:row>
    <x:row r="16" ht="23" customHeight="1">
      <x:c r="A16" s="10"/>
      <x:c r="B16" s="10"/>
      <x:c r="C16" s="10"/>
      <x:c r="D16" s="10"/>
      <x:c r="E16" s="9" t="str">
        <x:f>IF(COUNTA(A16:D16)=0,"",IF(OR(A16="",B16="",COUNTIFS($A$7:$A$106,A16)&lt;&gt;1),"REVISAR cadastro","OK"))</x:f>
      </x:c>
    </x:row>
    <x:row r="17" ht="23" customHeight="1">
      <x:c r="A17" s="10"/>
      <x:c r="B17" s="10"/>
      <x:c r="C17" s="10"/>
      <x:c r="D17" s="10"/>
      <x:c r="E17" s="9" t="str">
        <x:f>IF(COUNTA(A17:D17)=0,"",IF(OR(A17="",B17="",COUNTIFS($A$7:$A$106,A17)&lt;&gt;1),"REVISAR cadastro","OK"))</x:f>
      </x:c>
    </x:row>
    <x:row r="18" ht="23" customHeight="1">
      <x:c r="A18" s="10"/>
      <x:c r="B18" s="10"/>
      <x:c r="C18" s="10"/>
      <x:c r="D18" s="10"/>
      <x:c r="E18" s="9" t="str">
        <x:f>IF(COUNTA(A18:D18)=0,"",IF(OR(A18="",B18="",COUNTIFS($A$7:$A$106,A18)&lt;&gt;1),"REVISAR cadastro","OK"))</x:f>
      </x:c>
    </x:row>
    <x:row r="19" ht="23" customHeight="1">
      <x:c r="A19" s="10"/>
      <x:c r="B19" s="10"/>
      <x:c r="C19" s="10"/>
      <x:c r="D19" s="10"/>
      <x:c r="E19" s="9" t="str">
        <x:f>IF(COUNTA(A19:D19)=0,"",IF(OR(A19="",B19="",COUNTIFS($A$7:$A$106,A19)&lt;&gt;1),"REVISAR cadastro","OK"))</x:f>
      </x:c>
    </x:row>
    <x:row r="20" ht="23" customHeight="1">
      <x:c r="A20" s="10"/>
      <x:c r="B20" s="10"/>
      <x:c r="C20" s="10"/>
      <x:c r="D20" s="10"/>
      <x:c r="E20" s="9" t="str">
        <x:f>IF(COUNTA(A20:D20)=0,"",IF(OR(A20="",B20="",COUNTIFS($A$7:$A$106,A20)&lt;&gt;1),"REVISAR cadastro","OK"))</x:f>
      </x:c>
    </x:row>
    <x:row r="21" ht="23" customHeight="1">
      <x:c r="A21" s="10"/>
      <x:c r="B21" s="10"/>
      <x:c r="C21" s="10"/>
      <x:c r="D21" s="10"/>
      <x:c r="E21" s="9" t="str">
        <x:f>IF(COUNTA(A21:D21)=0,"",IF(OR(A21="",B21="",COUNTIFS($A$7:$A$106,A21)&lt;&gt;1),"REVISAR cadastro","OK"))</x:f>
      </x:c>
    </x:row>
    <x:row r="22" ht="23" customHeight="1">
      <x:c r="A22" s="10"/>
      <x:c r="B22" s="10"/>
      <x:c r="C22" s="10"/>
      <x:c r="D22" s="10"/>
      <x:c r="E22" s="9" t="str">
        <x:f>IF(COUNTA(A22:D22)=0,"",IF(OR(A22="",B22="",COUNTIFS($A$7:$A$106,A22)&lt;&gt;1),"REVISAR cadastro","OK"))</x:f>
      </x:c>
    </x:row>
    <x:row r="23" ht="23" customHeight="1">
      <x:c r="A23" s="10"/>
      <x:c r="B23" s="10"/>
      <x:c r="C23" s="10"/>
      <x:c r="D23" s="10"/>
      <x:c r="E23" s="9" t="str">
        <x:f>IF(COUNTA(A23:D23)=0,"",IF(OR(A23="",B23="",COUNTIFS($A$7:$A$106,A23)&lt;&gt;1),"REVISAR cadastro","OK"))</x:f>
      </x:c>
    </x:row>
    <x:row r="24" ht="23" customHeight="1">
      <x:c r="A24" s="10"/>
      <x:c r="B24" s="10"/>
      <x:c r="C24" s="10"/>
      <x:c r="D24" s="10"/>
      <x:c r="E24" s="9" t="str">
        <x:f>IF(COUNTA(A24:D24)=0,"",IF(OR(A24="",B24="",COUNTIFS($A$7:$A$106,A24)&lt;&gt;1),"REVISAR cadastro","OK"))</x:f>
      </x:c>
    </x:row>
    <x:row r="25" ht="23" customHeight="1">
      <x:c r="A25" s="10"/>
      <x:c r="B25" s="10"/>
      <x:c r="C25" s="10"/>
      <x:c r="D25" s="10"/>
      <x:c r="E25" s="9" t="str">
        <x:f>IF(COUNTA(A25:D25)=0,"",IF(OR(A25="",B25="",COUNTIFS($A$7:$A$106,A25)&lt;&gt;1),"REVISAR cadastro","OK"))</x:f>
      </x:c>
    </x:row>
    <x:row r="26" ht="23" customHeight="1">
      <x:c r="A26" s="10"/>
      <x:c r="B26" s="10"/>
      <x:c r="C26" s="10"/>
      <x:c r="D26" s="10"/>
      <x:c r="E26" s="9" t="str">
        <x:f>IF(COUNTA(A26:D26)=0,"",IF(OR(A26="",B26="",COUNTIFS($A$7:$A$106,A26)&lt;&gt;1),"REVISAR cadastro","OK"))</x:f>
      </x:c>
    </x:row>
    <x:row r="27" ht="23" customHeight="1">
      <x:c r="A27" s="10"/>
      <x:c r="B27" s="10"/>
      <x:c r="C27" s="10"/>
      <x:c r="D27" s="10"/>
      <x:c r="E27" s="9" t="str">
        <x:f>IF(COUNTA(A27:D27)=0,"",IF(OR(A27="",B27="",COUNTIFS($A$7:$A$106,A27)&lt;&gt;1),"REVISAR cadastro","OK"))</x:f>
      </x:c>
    </x:row>
    <x:row r="28" ht="23" customHeight="1">
      <x:c r="A28" s="10"/>
      <x:c r="B28" s="10"/>
      <x:c r="C28" s="10"/>
      <x:c r="D28" s="10"/>
      <x:c r="E28" s="9" t="str">
        <x:f>IF(COUNTA(A28:D28)=0,"",IF(OR(A28="",B28="",COUNTIFS($A$7:$A$106,A28)&lt;&gt;1),"REVISAR cadastro","OK"))</x:f>
      </x:c>
    </x:row>
    <x:row r="29" ht="23" customHeight="1">
      <x:c r="A29" s="10"/>
      <x:c r="B29" s="10"/>
      <x:c r="C29" s="10"/>
      <x:c r="D29" s="10"/>
      <x:c r="E29" s="9" t="str">
        <x:f>IF(COUNTA(A29:D29)=0,"",IF(OR(A29="",B29="",COUNTIFS($A$7:$A$106,A29)&lt;&gt;1),"REVISAR cadastro","OK"))</x:f>
      </x:c>
    </x:row>
    <x:row r="30" ht="23" customHeight="1">
      <x:c r="A30" s="10"/>
      <x:c r="B30" s="10"/>
      <x:c r="C30" s="10"/>
      <x:c r="D30" s="10"/>
      <x:c r="E30" s="9" t="str">
        <x:f>IF(COUNTA(A30:D30)=0,"",IF(OR(A30="",B30="",COUNTIFS($A$7:$A$106,A30)&lt;&gt;1),"REVISAR cadastro","OK"))</x:f>
      </x:c>
    </x:row>
    <x:row r="31" ht="23" customHeight="1">
      <x:c r="A31" s="10"/>
      <x:c r="B31" s="10"/>
      <x:c r="C31" s="10"/>
      <x:c r="D31" s="10"/>
      <x:c r="E31" s="9" t="str">
        <x:f>IF(COUNTA(A31:D31)=0,"",IF(OR(A31="",B31="",COUNTIFS($A$7:$A$106,A31)&lt;&gt;1),"REVISAR cadastro","OK"))</x:f>
      </x:c>
    </x:row>
    <x:row r="32" ht="23" customHeight="1">
      <x:c r="A32" s="10"/>
      <x:c r="B32" s="10"/>
      <x:c r="C32" s="10"/>
      <x:c r="D32" s="10"/>
      <x:c r="E32" s="9" t="str">
        <x:f>IF(COUNTA(A32:D32)=0,"",IF(OR(A32="",B32="",COUNTIFS($A$7:$A$106,A32)&lt;&gt;1),"REVISAR cadastro","OK"))</x:f>
      </x:c>
    </x:row>
    <x:row r="33" ht="23" customHeight="1">
      <x:c r="A33" s="10"/>
      <x:c r="B33" s="10"/>
      <x:c r="C33" s="10"/>
      <x:c r="D33" s="10"/>
      <x:c r="E33" s="9" t="str">
        <x:f>IF(COUNTA(A33:D33)=0,"",IF(OR(A33="",B33="",COUNTIFS($A$7:$A$106,A33)&lt;&gt;1),"REVISAR cadastro","OK"))</x:f>
      </x:c>
    </x:row>
    <x:row r="34" ht="23" customHeight="1">
      <x:c r="A34" s="10"/>
      <x:c r="B34" s="10"/>
      <x:c r="C34" s="10"/>
      <x:c r="D34" s="10"/>
      <x:c r="E34" s="9" t="str">
        <x:f>IF(COUNTA(A34:D34)=0,"",IF(OR(A34="",B34="",COUNTIFS($A$7:$A$106,A34)&lt;&gt;1),"REVISAR cadastro","OK"))</x:f>
      </x:c>
    </x:row>
    <x:row r="35" ht="23" customHeight="1">
      <x:c r="A35" s="10"/>
      <x:c r="B35" s="10"/>
      <x:c r="C35" s="10"/>
      <x:c r="D35" s="10"/>
      <x:c r="E35" s="9" t="str">
        <x:f>IF(COUNTA(A35:D35)=0,"",IF(OR(A35="",B35="",COUNTIFS($A$7:$A$106,A35)&lt;&gt;1),"REVISAR cadastro","OK"))</x:f>
      </x:c>
    </x:row>
    <x:row r="36" ht="23" customHeight="1">
      <x:c r="A36" s="10"/>
      <x:c r="B36" s="10"/>
      <x:c r="C36" s="10"/>
      <x:c r="D36" s="10"/>
      <x:c r="E36" s="9" t="str">
        <x:f>IF(COUNTA(A36:D36)=0,"",IF(OR(A36="",B36="",COUNTIFS($A$7:$A$106,A36)&lt;&gt;1),"REVISAR cadastro","OK"))</x:f>
      </x:c>
    </x:row>
    <x:row r="37" ht="23" customHeight="1">
      <x:c r="A37" s="10"/>
      <x:c r="B37" s="10"/>
      <x:c r="C37" s="10"/>
      <x:c r="D37" s="10"/>
      <x:c r="E37" s="9" t="str">
        <x:f>IF(COUNTA(A37:D37)=0,"",IF(OR(A37="",B37="",COUNTIFS($A$7:$A$106,A37)&lt;&gt;1),"REVISAR cadastro","OK"))</x:f>
      </x:c>
    </x:row>
    <x:row r="38" ht="23" customHeight="1">
      <x:c r="A38" s="10"/>
      <x:c r="B38" s="10"/>
      <x:c r="C38" s="10"/>
      <x:c r="D38" s="10"/>
      <x:c r="E38" s="9" t="str">
        <x:f>IF(COUNTA(A38:D38)=0,"",IF(OR(A38="",B38="",COUNTIFS($A$7:$A$106,A38)&lt;&gt;1),"REVISAR cadastro","OK"))</x:f>
      </x:c>
    </x:row>
    <x:row r="39" ht="23" customHeight="1">
      <x:c r="A39" s="10"/>
      <x:c r="B39" s="10"/>
      <x:c r="C39" s="10"/>
      <x:c r="D39" s="10"/>
      <x:c r="E39" s="9" t="str">
        <x:f>IF(COUNTA(A39:D39)=0,"",IF(OR(A39="",B39="",COUNTIFS($A$7:$A$106,A39)&lt;&gt;1),"REVISAR cadastro","OK"))</x:f>
      </x:c>
    </x:row>
    <x:row r="40" ht="23" customHeight="1">
      <x:c r="A40" s="10"/>
      <x:c r="B40" s="10"/>
      <x:c r="C40" s="10"/>
      <x:c r="D40" s="10"/>
      <x:c r="E40" s="9" t="str">
        <x:f>IF(COUNTA(A40:D40)=0,"",IF(OR(A40="",B40="",COUNTIFS($A$7:$A$106,A40)&lt;&gt;1),"REVISAR cadastro","OK"))</x:f>
      </x:c>
    </x:row>
    <x:row r="41" ht="23" customHeight="1">
      <x:c r="A41" s="10"/>
      <x:c r="B41" s="10"/>
      <x:c r="C41" s="10"/>
      <x:c r="D41" s="10"/>
      <x:c r="E41" s="9" t="str">
        <x:f>IF(COUNTA(A41:D41)=0,"",IF(OR(A41="",B41="",COUNTIFS($A$7:$A$106,A41)&lt;&gt;1),"REVISAR cadastro","OK"))</x:f>
      </x:c>
    </x:row>
    <x:row r="42" ht="23" customHeight="1">
      <x:c r="A42" s="10"/>
      <x:c r="B42" s="10"/>
      <x:c r="C42" s="10"/>
      <x:c r="D42" s="10"/>
      <x:c r="E42" s="9" t="str">
        <x:f>IF(COUNTA(A42:D42)=0,"",IF(OR(A42="",B42="",COUNTIFS($A$7:$A$106,A42)&lt;&gt;1),"REVISAR cadastro","OK"))</x:f>
      </x:c>
    </x:row>
    <x:row r="43" ht="23" customHeight="1">
      <x:c r="A43" s="10"/>
      <x:c r="B43" s="10"/>
      <x:c r="C43" s="10"/>
      <x:c r="D43" s="10"/>
      <x:c r="E43" s="9" t="str">
        <x:f>IF(COUNTA(A43:D43)=0,"",IF(OR(A43="",B43="",COUNTIFS($A$7:$A$106,A43)&lt;&gt;1),"REVISAR cadastro","OK"))</x:f>
      </x:c>
    </x:row>
    <x:row r="44" ht="23" customHeight="1">
      <x:c r="A44" s="10"/>
      <x:c r="B44" s="10"/>
      <x:c r="C44" s="10"/>
      <x:c r="D44" s="10"/>
      <x:c r="E44" s="9" t="str">
        <x:f>IF(COUNTA(A44:D44)=0,"",IF(OR(A44="",B44="",COUNTIFS($A$7:$A$106,A44)&lt;&gt;1),"REVISAR cadastro","OK"))</x:f>
      </x:c>
    </x:row>
    <x:row r="45" ht="23" customHeight="1">
      <x:c r="A45" s="10"/>
      <x:c r="B45" s="10"/>
      <x:c r="C45" s="10"/>
      <x:c r="D45" s="10"/>
      <x:c r="E45" s="9" t="str">
        <x:f>IF(COUNTA(A45:D45)=0,"",IF(OR(A45="",B45="",COUNTIFS($A$7:$A$106,A45)&lt;&gt;1),"REVISAR cadastro","OK"))</x:f>
      </x:c>
    </x:row>
    <x:row r="46" ht="23" customHeight="1">
      <x:c r="A46" s="10"/>
      <x:c r="B46" s="10"/>
      <x:c r="C46" s="10"/>
      <x:c r="D46" s="10"/>
      <x:c r="E46" s="9" t="str">
        <x:f>IF(COUNTA(A46:D46)=0,"",IF(OR(A46="",B46="",COUNTIFS($A$7:$A$106,A46)&lt;&gt;1),"REVISAR cadastro","OK"))</x:f>
      </x:c>
    </x:row>
    <x:row r="47" ht="23" customHeight="1">
      <x:c r="A47" s="10"/>
      <x:c r="B47" s="10"/>
      <x:c r="C47" s="10"/>
      <x:c r="D47" s="10"/>
      <x:c r="E47" s="9" t="str">
        <x:f>IF(COUNTA(A47:D47)=0,"",IF(OR(A47="",B47="",COUNTIFS($A$7:$A$106,A47)&lt;&gt;1),"REVISAR cadastro","OK"))</x:f>
      </x:c>
    </x:row>
    <x:row r="48" ht="23" customHeight="1">
      <x:c r="A48" s="10"/>
      <x:c r="B48" s="10"/>
      <x:c r="C48" s="10"/>
      <x:c r="D48" s="10"/>
      <x:c r="E48" s="9" t="str">
        <x:f>IF(COUNTA(A48:D48)=0,"",IF(OR(A48="",B48="",COUNTIFS($A$7:$A$106,A48)&lt;&gt;1),"REVISAR cadastro","OK"))</x:f>
      </x:c>
    </x:row>
    <x:row r="49" ht="23" customHeight="1">
      <x:c r="A49" s="10"/>
      <x:c r="B49" s="10"/>
      <x:c r="C49" s="10"/>
      <x:c r="D49" s="10"/>
      <x:c r="E49" s="9" t="str">
        <x:f>IF(COUNTA(A49:D49)=0,"",IF(OR(A49="",B49="",COUNTIFS($A$7:$A$106,A49)&lt;&gt;1),"REVISAR cadastro","OK"))</x:f>
      </x:c>
    </x:row>
    <x:row r="50" ht="23" customHeight="1">
      <x:c r="A50" s="10"/>
      <x:c r="B50" s="10"/>
      <x:c r="C50" s="10"/>
      <x:c r="D50" s="10"/>
      <x:c r="E50" s="9" t="str">
        <x:f>IF(COUNTA(A50:D50)=0,"",IF(OR(A50="",B50="",COUNTIFS($A$7:$A$106,A50)&lt;&gt;1),"REVISAR cadastro","OK"))</x:f>
      </x:c>
    </x:row>
    <x:row r="51" ht="23" customHeight="1">
      <x:c r="A51" s="10"/>
      <x:c r="B51" s="10"/>
      <x:c r="C51" s="10"/>
      <x:c r="D51" s="10"/>
      <x:c r="E51" s="9" t="str">
        <x:f>IF(COUNTA(A51:D51)=0,"",IF(OR(A51="",B51="",COUNTIFS($A$7:$A$106,A51)&lt;&gt;1),"REVISAR cadastro","OK"))</x:f>
      </x:c>
    </x:row>
    <x:row r="52" ht="23" customHeight="1">
      <x:c r="A52" s="10"/>
      <x:c r="B52" s="10"/>
      <x:c r="C52" s="10"/>
      <x:c r="D52" s="10"/>
      <x:c r="E52" s="9" t="str">
        <x:f>IF(COUNTA(A52:D52)=0,"",IF(OR(A52="",B52="",COUNTIFS($A$7:$A$106,A52)&lt;&gt;1),"REVISAR cadastro","OK"))</x:f>
      </x:c>
    </x:row>
    <x:row r="53" ht="23" customHeight="1">
      <x:c r="A53" s="10"/>
      <x:c r="B53" s="10"/>
      <x:c r="C53" s="10"/>
      <x:c r="D53" s="10"/>
      <x:c r="E53" s="9" t="str">
        <x:f>IF(COUNTA(A53:D53)=0,"",IF(OR(A53="",B53="",COUNTIFS($A$7:$A$106,A53)&lt;&gt;1),"REVISAR cadastro","OK"))</x:f>
      </x:c>
    </x:row>
    <x:row r="54" ht="23" customHeight="1">
      <x:c r="A54" s="10"/>
      <x:c r="B54" s="10"/>
      <x:c r="C54" s="10"/>
      <x:c r="D54" s="10"/>
      <x:c r="E54" s="9" t="str">
        <x:f>IF(COUNTA(A54:D54)=0,"",IF(OR(A54="",B54="",COUNTIFS($A$7:$A$106,A54)&lt;&gt;1),"REVISAR cadastro","OK"))</x:f>
      </x:c>
    </x:row>
    <x:row r="55" ht="23" customHeight="1">
      <x:c r="A55" s="10"/>
      <x:c r="B55" s="10"/>
      <x:c r="C55" s="10"/>
      <x:c r="D55" s="10"/>
      <x:c r="E55" s="9" t="str">
        <x:f>IF(COUNTA(A55:D55)=0,"",IF(OR(A55="",B55="",COUNTIFS($A$7:$A$106,A55)&lt;&gt;1),"REVISAR cadastro","OK"))</x:f>
      </x:c>
    </x:row>
    <x:row r="56" ht="23" customHeight="1">
      <x:c r="A56" s="10"/>
      <x:c r="B56" s="10"/>
      <x:c r="C56" s="10"/>
      <x:c r="D56" s="10"/>
      <x:c r="E56" s="9" t="str">
        <x:f>IF(COUNTA(A56:D56)=0,"",IF(OR(A56="",B56="",COUNTIFS($A$7:$A$106,A56)&lt;&gt;1),"REVISAR cadastro","OK"))</x:f>
      </x:c>
    </x:row>
    <x:row r="57" ht="23" customHeight="1">
      <x:c r="A57" s="10"/>
      <x:c r="B57" s="10"/>
      <x:c r="C57" s="10"/>
      <x:c r="D57" s="10"/>
      <x:c r="E57" s="9" t="str">
        <x:f>IF(COUNTA(A57:D57)=0,"",IF(OR(A57="",B57="",COUNTIFS($A$7:$A$106,A57)&lt;&gt;1),"REVISAR cadastro","OK"))</x:f>
      </x:c>
    </x:row>
    <x:row r="58" ht="23" customHeight="1">
      <x:c r="A58" s="10"/>
      <x:c r="B58" s="10"/>
      <x:c r="C58" s="10"/>
      <x:c r="D58" s="10"/>
      <x:c r="E58" s="9" t="str">
        <x:f>IF(COUNTA(A58:D58)=0,"",IF(OR(A58="",B58="",COUNTIFS($A$7:$A$106,A58)&lt;&gt;1),"REVISAR cadastro","OK"))</x:f>
      </x:c>
    </x:row>
    <x:row r="59" ht="23" customHeight="1">
      <x:c r="A59" s="10"/>
      <x:c r="B59" s="10"/>
      <x:c r="C59" s="10"/>
      <x:c r="D59" s="10"/>
      <x:c r="E59" s="9" t="str">
        <x:f>IF(COUNTA(A59:D59)=0,"",IF(OR(A59="",B59="",COUNTIFS($A$7:$A$106,A59)&lt;&gt;1),"REVISAR cadastro","OK"))</x:f>
      </x:c>
    </x:row>
    <x:row r="60" ht="23" customHeight="1">
      <x:c r="A60" s="10"/>
      <x:c r="B60" s="10"/>
      <x:c r="C60" s="10"/>
      <x:c r="D60" s="10"/>
      <x:c r="E60" s="9" t="str">
        <x:f>IF(COUNTA(A60:D60)=0,"",IF(OR(A60="",B60="",COUNTIFS($A$7:$A$106,A60)&lt;&gt;1),"REVISAR cadastro","OK"))</x:f>
      </x:c>
    </x:row>
    <x:row r="61" ht="23" customHeight="1">
      <x:c r="A61" s="10"/>
      <x:c r="B61" s="10"/>
      <x:c r="C61" s="10"/>
      <x:c r="D61" s="10"/>
      <x:c r="E61" s="9" t="str">
        <x:f>IF(COUNTA(A61:D61)=0,"",IF(OR(A61="",B61="",COUNTIFS($A$7:$A$106,A61)&lt;&gt;1),"REVISAR cadastro","OK"))</x:f>
      </x:c>
    </x:row>
    <x:row r="62" ht="23" customHeight="1">
      <x:c r="A62" s="10"/>
      <x:c r="B62" s="10"/>
      <x:c r="C62" s="10"/>
      <x:c r="D62" s="10"/>
      <x:c r="E62" s="9" t="str">
        <x:f>IF(COUNTA(A62:D62)=0,"",IF(OR(A62="",B62="",COUNTIFS($A$7:$A$106,A62)&lt;&gt;1),"REVISAR cadastro","OK"))</x:f>
      </x:c>
    </x:row>
    <x:row r="63" ht="23" customHeight="1">
      <x:c r="A63" s="10"/>
      <x:c r="B63" s="10"/>
      <x:c r="C63" s="10"/>
      <x:c r="D63" s="10"/>
      <x:c r="E63" s="9" t="str">
        <x:f>IF(COUNTA(A63:D63)=0,"",IF(OR(A63="",B63="",COUNTIFS($A$7:$A$106,A63)&lt;&gt;1),"REVISAR cadastro","OK"))</x:f>
      </x:c>
    </x:row>
    <x:row r="64" ht="23" customHeight="1">
      <x:c r="A64" s="10"/>
      <x:c r="B64" s="10"/>
      <x:c r="C64" s="10"/>
      <x:c r="D64" s="10"/>
      <x:c r="E64" s="9" t="str">
        <x:f>IF(COUNTA(A64:D64)=0,"",IF(OR(A64="",B64="",COUNTIFS($A$7:$A$106,A64)&lt;&gt;1),"REVISAR cadastro","OK"))</x:f>
      </x:c>
    </x:row>
    <x:row r="65" ht="23" customHeight="1">
      <x:c r="A65" s="10"/>
      <x:c r="B65" s="10"/>
      <x:c r="C65" s="10"/>
      <x:c r="D65" s="10"/>
      <x:c r="E65" s="9" t="str">
        <x:f>IF(COUNTA(A65:D65)=0,"",IF(OR(A65="",B65="",COUNTIFS($A$7:$A$106,A65)&lt;&gt;1),"REVISAR cadastro","OK"))</x:f>
      </x:c>
    </x:row>
    <x:row r="66" ht="23" customHeight="1">
      <x:c r="A66" s="10"/>
      <x:c r="B66" s="10"/>
      <x:c r="C66" s="10"/>
      <x:c r="D66" s="10"/>
      <x:c r="E66" s="9" t="str">
        <x:f>IF(COUNTA(A66:D66)=0,"",IF(OR(A66="",B66="",COUNTIFS($A$7:$A$106,A66)&lt;&gt;1),"REVISAR cadastro","OK"))</x:f>
      </x:c>
    </x:row>
    <x:row r="67" ht="23" customHeight="1">
      <x:c r="A67" s="10"/>
      <x:c r="B67" s="10"/>
      <x:c r="C67" s="10"/>
      <x:c r="D67" s="10"/>
      <x:c r="E67" s="9" t="str">
        <x:f>IF(COUNTA(A67:D67)=0,"",IF(OR(A67="",B67="",COUNTIFS($A$7:$A$106,A67)&lt;&gt;1),"REVISAR cadastro","OK"))</x:f>
      </x:c>
    </x:row>
    <x:row r="68" ht="23" customHeight="1">
      <x:c r="A68" s="10"/>
      <x:c r="B68" s="10"/>
      <x:c r="C68" s="10"/>
      <x:c r="D68" s="10"/>
      <x:c r="E68" s="9" t="str">
        <x:f>IF(COUNTA(A68:D68)=0,"",IF(OR(A68="",B68="",COUNTIFS($A$7:$A$106,A68)&lt;&gt;1),"REVISAR cadastro","OK"))</x:f>
      </x:c>
    </x:row>
    <x:row r="69" ht="23" customHeight="1">
      <x:c r="A69" s="10"/>
      <x:c r="B69" s="10"/>
      <x:c r="C69" s="10"/>
      <x:c r="D69" s="10"/>
      <x:c r="E69" s="9" t="str">
        <x:f>IF(COUNTA(A69:D69)=0,"",IF(OR(A69="",B69="",COUNTIFS($A$7:$A$106,A69)&lt;&gt;1),"REVISAR cadastro","OK"))</x:f>
      </x:c>
    </x:row>
    <x:row r="70" ht="23" customHeight="1">
      <x:c r="A70" s="10"/>
      <x:c r="B70" s="10"/>
      <x:c r="C70" s="10"/>
      <x:c r="D70" s="10"/>
      <x:c r="E70" s="9" t="str">
        <x:f>IF(COUNTA(A70:D70)=0,"",IF(OR(A70="",B70="",COUNTIFS($A$7:$A$106,A70)&lt;&gt;1),"REVISAR cadastro","OK"))</x:f>
      </x:c>
    </x:row>
    <x:row r="71" ht="23" customHeight="1">
      <x:c r="A71" s="10"/>
      <x:c r="B71" s="10"/>
      <x:c r="C71" s="10"/>
      <x:c r="D71" s="10"/>
      <x:c r="E71" s="9" t="str">
        <x:f>IF(COUNTA(A71:D71)=0,"",IF(OR(A71="",B71="",COUNTIFS($A$7:$A$106,A71)&lt;&gt;1),"REVISAR cadastro","OK"))</x:f>
      </x:c>
    </x:row>
    <x:row r="72" ht="23" customHeight="1">
      <x:c r="A72" s="10"/>
      <x:c r="B72" s="10"/>
      <x:c r="C72" s="10"/>
      <x:c r="D72" s="10"/>
      <x:c r="E72" s="9" t="str">
        <x:f>IF(COUNTA(A72:D72)=0,"",IF(OR(A72="",B72="",COUNTIFS($A$7:$A$106,A72)&lt;&gt;1),"REVISAR cadastro","OK"))</x:f>
      </x:c>
    </x:row>
    <x:row r="73" ht="23" customHeight="1">
      <x:c r="A73" s="10"/>
      <x:c r="B73" s="10"/>
      <x:c r="C73" s="10"/>
      <x:c r="D73" s="10"/>
      <x:c r="E73" s="9" t="str">
        <x:f>IF(COUNTA(A73:D73)=0,"",IF(OR(A73="",B73="",COUNTIFS($A$7:$A$106,A73)&lt;&gt;1),"REVISAR cadastro","OK"))</x:f>
      </x:c>
    </x:row>
    <x:row r="74" ht="23" customHeight="1">
      <x:c r="A74" s="10"/>
      <x:c r="B74" s="10"/>
      <x:c r="C74" s="10"/>
      <x:c r="D74" s="10"/>
      <x:c r="E74" s="9" t="str">
        <x:f>IF(COUNTA(A74:D74)=0,"",IF(OR(A74="",B74="",COUNTIFS($A$7:$A$106,A74)&lt;&gt;1),"REVISAR cadastro","OK"))</x:f>
      </x:c>
    </x:row>
    <x:row r="75" ht="23" customHeight="1">
      <x:c r="A75" s="10"/>
      <x:c r="B75" s="10"/>
      <x:c r="C75" s="10"/>
      <x:c r="D75" s="10"/>
      <x:c r="E75" s="9" t="str">
        <x:f>IF(COUNTA(A75:D75)=0,"",IF(OR(A75="",B75="",COUNTIFS($A$7:$A$106,A75)&lt;&gt;1),"REVISAR cadastro","OK"))</x:f>
      </x:c>
    </x:row>
    <x:row r="76" ht="23" customHeight="1">
      <x:c r="A76" s="10"/>
      <x:c r="B76" s="10"/>
      <x:c r="C76" s="10"/>
      <x:c r="D76" s="10"/>
      <x:c r="E76" s="9" t="str">
        <x:f>IF(COUNTA(A76:D76)=0,"",IF(OR(A76="",B76="",COUNTIFS($A$7:$A$106,A76)&lt;&gt;1),"REVISAR cadastro","OK"))</x:f>
      </x:c>
    </x:row>
    <x:row r="77" ht="23" customHeight="1">
      <x:c r="A77" s="10"/>
      <x:c r="B77" s="10"/>
      <x:c r="C77" s="10"/>
      <x:c r="D77" s="10"/>
      <x:c r="E77" s="9" t="str">
        <x:f>IF(COUNTA(A77:D77)=0,"",IF(OR(A77="",B77="",COUNTIFS($A$7:$A$106,A77)&lt;&gt;1),"REVISAR cadastro","OK"))</x:f>
      </x:c>
    </x:row>
    <x:row r="78" ht="23" customHeight="1">
      <x:c r="A78" s="10"/>
      <x:c r="B78" s="10"/>
      <x:c r="C78" s="10"/>
      <x:c r="D78" s="10"/>
      <x:c r="E78" s="9" t="str">
        <x:f>IF(COUNTA(A78:D78)=0,"",IF(OR(A78="",B78="",COUNTIFS($A$7:$A$106,A78)&lt;&gt;1),"REVISAR cadastro","OK"))</x:f>
      </x:c>
    </x:row>
    <x:row r="79" ht="23" customHeight="1">
      <x:c r="A79" s="10"/>
      <x:c r="B79" s="10"/>
      <x:c r="C79" s="10"/>
      <x:c r="D79" s="10"/>
      <x:c r="E79" s="9" t="str">
        <x:f>IF(COUNTA(A79:D79)=0,"",IF(OR(A79="",B79="",COUNTIFS($A$7:$A$106,A79)&lt;&gt;1),"REVISAR cadastro","OK"))</x:f>
      </x:c>
    </x:row>
    <x:row r="80" ht="23" customHeight="1">
      <x:c r="A80" s="10"/>
      <x:c r="B80" s="10"/>
      <x:c r="C80" s="10"/>
      <x:c r="D80" s="10"/>
      <x:c r="E80" s="9" t="str">
        <x:f>IF(COUNTA(A80:D80)=0,"",IF(OR(A80="",B80="",COUNTIFS($A$7:$A$106,A80)&lt;&gt;1),"REVISAR cadastro","OK"))</x:f>
      </x:c>
    </x:row>
    <x:row r="81" ht="23" customHeight="1">
      <x:c r="A81" s="10"/>
      <x:c r="B81" s="10"/>
      <x:c r="C81" s="10"/>
      <x:c r="D81" s="10"/>
      <x:c r="E81" s="9" t="str">
        <x:f>IF(COUNTA(A81:D81)=0,"",IF(OR(A81="",B81="",COUNTIFS($A$7:$A$106,A81)&lt;&gt;1),"REVISAR cadastro","OK"))</x:f>
      </x:c>
    </x:row>
    <x:row r="82" ht="23" customHeight="1">
      <x:c r="A82" s="10"/>
      <x:c r="B82" s="10"/>
      <x:c r="C82" s="10"/>
      <x:c r="D82" s="10"/>
      <x:c r="E82" s="9" t="str">
        <x:f>IF(COUNTA(A82:D82)=0,"",IF(OR(A82="",B82="",COUNTIFS($A$7:$A$106,A82)&lt;&gt;1),"REVISAR cadastro","OK"))</x:f>
      </x:c>
    </x:row>
    <x:row r="83" ht="23" customHeight="1">
      <x:c r="A83" s="10"/>
      <x:c r="B83" s="10"/>
      <x:c r="C83" s="10"/>
      <x:c r="D83" s="10"/>
      <x:c r="E83" s="9" t="str">
        <x:f>IF(COUNTA(A83:D83)=0,"",IF(OR(A83="",B83="",COUNTIFS($A$7:$A$106,A83)&lt;&gt;1),"REVISAR cadastro","OK"))</x:f>
      </x:c>
    </x:row>
    <x:row r="84" ht="23" customHeight="1">
      <x:c r="A84" s="10"/>
      <x:c r="B84" s="10"/>
      <x:c r="C84" s="10"/>
      <x:c r="D84" s="10"/>
      <x:c r="E84" s="9" t="str">
        <x:f>IF(COUNTA(A84:D84)=0,"",IF(OR(A84="",B84="",COUNTIFS($A$7:$A$106,A84)&lt;&gt;1),"REVISAR cadastro","OK"))</x:f>
      </x:c>
    </x:row>
    <x:row r="85" ht="23" customHeight="1">
      <x:c r="A85" s="10"/>
      <x:c r="B85" s="10"/>
      <x:c r="C85" s="10"/>
      <x:c r="D85" s="10"/>
      <x:c r="E85" s="9" t="str">
        <x:f>IF(COUNTA(A85:D85)=0,"",IF(OR(A85="",B85="",COUNTIFS($A$7:$A$106,A85)&lt;&gt;1),"REVISAR cadastro","OK"))</x:f>
      </x:c>
    </x:row>
    <x:row r="86" ht="23" customHeight="1">
      <x:c r="A86" s="10"/>
      <x:c r="B86" s="10"/>
      <x:c r="C86" s="10"/>
      <x:c r="D86" s="10"/>
      <x:c r="E86" s="9" t="str">
        <x:f>IF(COUNTA(A86:D86)=0,"",IF(OR(A86="",B86="",COUNTIFS($A$7:$A$106,A86)&lt;&gt;1),"REVISAR cadastro","OK"))</x:f>
      </x:c>
    </x:row>
    <x:row r="87" ht="23" customHeight="1">
      <x:c r="A87" s="10"/>
      <x:c r="B87" s="10"/>
      <x:c r="C87" s="10"/>
      <x:c r="D87" s="10"/>
      <x:c r="E87" s="9" t="str">
        <x:f>IF(COUNTA(A87:D87)=0,"",IF(OR(A87="",B87="",COUNTIFS($A$7:$A$106,A87)&lt;&gt;1),"REVISAR cadastro","OK"))</x:f>
      </x:c>
    </x:row>
    <x:row r="88" ht="23" customHeight="1">
      <x:c r="A88" s="10"/>
      <x:c r="B88" s="10"/>
      <x:c r="C88" s="10"/>
      <x:c r="D88" s="10"/>
      <x:c r="E88" s="9" t="str">
        <x:f>IF(COUNTA(A88:D88)=0,"",IF(OR(A88="",B88="",COUNTIFS($A$7:$A$106,A88)&lt;&gt;1),"REVISAR cadastro","OK"))</x:f>
      </x:c>
    </x:row>
    <x:row r="89" ht="23" customHeight="1">
      <x:c r="A89" s="10"/>
      <x:c r="B89" s="10"/>
      <x:c r="C89" s="10"/>
      <x:c r="D89" s="10"/>
      <x:c r="E89" s="9" t="str">
        <x:f>IF(COUNTA(A89:D89)=0,"",IF(OR(A89="",B89="",COUNTIFS($A$7:$A$106,A89)&lt;&gt;1),"REVISAR cadastro","OK"))</x:f>
      </x:c>
    </x:row>
    <x:row r="90" ht="23" customHeight="1">
      <x:c r="A90" s="10"/>
      <x:c r="B90" s="10"/>
      <x:c r="C90" s="10"/>
      <x:c r="D90" s="10"/>
      <x:c r="E90" s="9" t="str">
        <x:f>IF(COUNTA(A90:D90)=0,"",IF(OR(A90="",B90="",COUNTIFS($A$7:$A$106,A90)&lt;&gt;1),"REVISAR cadastro","OK"))</x:f>
      </x:c>
    </x:row>
    <x:row r="91" ht="23" customHeight="1">
      <x:c r="A91" s="10"/>
      <x:c r="B91" s="10"/>
      <x:c r="C91" s="10"/>
      <x:c r="D91" s="10"/>
      <x:c r="E91" s="9" t="str">
        <x:f>IF(COUNTA(A91:D91)=0,"",IF(OR(A91="",B91="",COUNTIFS($A$7:$A$106,A91)&lt;&gt;1),"REVISAR cadastro","OK"))</x:f>
      </x:c>
    </x:row>
    <x:row r="92" ht="23" customHeight="1">
      <x:c r="A92" s="10"/>
      <x:c r="B92" s="10"/>
      <x:c r="C92" s="10"/>
      <x:c r="D92" s="10"/>
      <x:c r="E92" s="9" t="str">
        <x:f>IF(COUNTA(A92:D92)=0,"",IF(OR(A92="",B92="",COUNTIFS($A$7:$A$106,A92)&lt;&gt;1),"REVISAR cadastro","OK"))</x:f>
      </x:c>
    </x:row>
    <x:row r="93" ht="23" customHeight="1">
      <x:c r="A93" s="10"/>
      <x:c r="B93" s="10"/>
      <x:c r="C93" s="10"/>
      <x:c r="D93" s="10"/>
      <x:c r="E93" s="9" t="str">
        <x:f>IF(COUNTA(A93:D93)=0,"",IF(OR(A93="",B93="",COUNTIFS($A$7:$A$106,A93)&lt;&gt;1),"REVISAR cadastro","OK"))</x:f>
      </x:c>
    </x:row>
    <x:row r="94" ht="23" customHeight="1">
      <x:c r="A94" s="10"/>
      <x:c r="B94" s="10"/>
      <x:c r="C94" s="10"/>
      <x:c r="D94" s="10"/>
      <x:c r="E94" s="9" t="str">
        <x:f>IF(COUNTA(A94:D94)=0,"",IF(OR(A94="",B94="",COUNTIFS($A$7:$A$106,A94)&lt;&gt;1),"REVISAR cadastro","OK"))</x:f>
      </x:c>
    </x:row>
    <x:row r="95" ht="23" customHeight="1">
      <x:c r="A95" s="10"/>
      <x:c r="B95" s="10"/>
      <x:c r="C95" s="10"/>
      <x:c r="D95" s="10"/>
      <x:c r="E95" s="9" t="str">
        <x:f>IF(COUNTA(A95:D95)=0,"",IF(OR(A95="",B95="",COUNTIFS($A$7:$A$106,A95)&lt;&gt;1),"REVISAR cadastro","OK"))</x:f>
      </x:c>
    </x:row>
    <x:row r="96" ht="23" customHeight="1">
      <x:c r="A96" s="10"/>
      <x:c r="B96" s="10"/>
      <x:c r="C96" s="10"/>
      <x:c r="D96" s="10"/>
      <x:c r="E96" s="9" t="str">
        <x:f>IF(COUNTA(A96:D96)=0,"",IF(OR(A96="",B96="",COUNTIFS($A$7:$A$106,A96)&lt;&gt;1),"REVISAR cadastro","OK"))</x:f>
      </x:c>
    </x:row>
    <x:row r="97" ht="23" customHeight="1">
      <x:c r="A97" s="10"/>
      <x:c r="B97" s="10"/>
      <x:c r="C97" s="10"/>
      <x:c r="D97" s="10"/>
      <x:c r="E97" s="9" t="str">
        <x:f>IF(COUNTA(A97:D97)=0,"",IF(OR(A97="",B97="",COUNTIFS($A$7:$A$106,A97)&lt;&gt;1),"REVISAR cadastro","OK"))</x:f>
      </x:c>
    </x:row>
    <x:row r="98" ht="23" customHeight="1">
      <x:c r="A98" s="10"/>
      <x:c r="B98" s="10"/>
      <x:c r="C98" s="10"/>
      <x:c r="D98" s="10"/>
      <x:c r="E98" s="9" t="str">
        <x:f>IF(COUNTA(A98:D98)=0,"",IF(OR(A98="",B98="",COUNTIFS($A$7:$A$106,A98)&lt;&gt;1),"REVISAR cadastro","OK"))</x:f>
      </x:c>
    </x:row>
    <x:row r="99" ht="23" customHeight="1">
      <x:c r="A99" s="10"/>
      <x:c r="B99" s="10"/>
      <x:c r="C99" s="10"/>
      <x:c r="D99" s="10"/>
      <x:c r="E99" s="9" t="str">
        <x:f>IF(COUNTA(A99:D99)=0,"",IF(OR(A99="",B99="",COUNTIFS($A$7:$A$106,A99)&lt;&gt;1),"REVISAR cadastro","OK"))</x:f>
      </x:c>
    </x:row>
    <x:row r="100" ht="23" customHeight="1">
      <x:c r="A100" s="10"/>
      <x:c r="B100" s="10"/>
      <x:c r="C100" s="10"/>
      <x:c r="D100" s="10"/>
      <x:c r="E100" s="9" t="str">
        <x:f>IF(COUNTA(A100:D100)=0,"",IF(OR(A100="",B100="",COUNTIFS($A$7:$A$106,A100)&lt;&gt;1),"REVISAR cadastro","OK"))</x:f>
      </x:c>
    </x:row>
    <x:row r="101" ht="23" customHeight="1">
      <x:c r="A101" s="10"/>
      <x:c r="B101" s="10"/>
      <x:c r="C101" s="10"/>
      <x:c r="D101" s="10"/>
      <x:c r="E101" s="9" t="str">
        <x:f>IF(COUNTA(A101:D101)=0,"",IF(OR(A101="",B101="",COUNTIFS($A$7:$A$106,A101)&lt;&gt;1),"REVISAR cadastro","OK"))</x:f>
      </x:c>
    </x:row>
    <x:row r="102" ht="23" customHeight="1">
      <x:c r="A102" s="10"/>
      <x:c r="B102" s="10"/>
      <x:c r="C102" s="10"/>
      <x:c r="D102" s="10"/>
      <x:c r="E102" s="9" t="str">
        <x:f>IF(COUNTA(A102:D102)=0,"",IF(OR(A102="",B102="",COUNTIFS($A$7:$A$106,A102)&lt;&gt;1),"REVISAR cadastro","OK"))</x:f>
      </x:c>
    </x:row>
    <x:row r="103" ht="23" customHeight="1">
      <x:c r="A103" s="10"/>
      <x:c r="B103" s="10"/>
      <x:c r="C103" s="10"/>
      <x:c r="D103" s="10"/>
      <x:c r="E103" s="9" t="str">
        <x:f>IF(COUNTA(A103:D103)=0,"",IF(OR(A103="",B103="",COUNTIFS($A$7:$A$106,A103)&lt;&gt;1),"REVISAR cadastro","OK"))</x:f>
      </x:c>
    </x:row>
    <x:row r="104" ht="23" customHeight="1">
      <x:c r="A104" s="10"/>
      <x:c r="B104" s="10"/>
      <x:c r="C104" s="10"/>
      <x:c r="D104" s="10"/>
      <x:c r="E104" s="9" t="str">
        <x:f>IF(COUNTA(A104:D104)=0,"",IF(OR(A104="",B104="",COUNTIFS($A$7:$A$106,A104)&lt;&gt;1),"REVISAR cadastro","OK"))</x:f>
      </x:c>
    </x:row>
    <x:row r="105" ht="23" customHeight="1">
      <x:c r="A105" s="10"/>
      <x:c r="B105" s="10"/>
      <x:c r="C105" s="10"/>
      <x:c r="D105" s="10"/>
      <x:c r="E105" s="9" t="str">
        <x:f>IF(COUNTA(A105:D105)=0,"",IF(OR(A105="",B105="",COUNTIFS($A$7:$A$106,A105)&lt;&gt;1),"REVISAR cadastro","OK"))</x:f>
      </x:c>
    </x:row>
    <x:row r="106" ht="23" customHeight="1">
      <x:c r="A106" s="10"/>
      <x:c r="B106" s="10"/>
      <x:c r="C106" s="10"/>
      <x:c r="D106" s="10"/>
      <x:c r="E106" s="9" t="str">
        <x:f>IF(COUNTA(A106:D106)=0,"",IF(OR(A106="",B106="",COUNTIFS($A$7:$A$106,A106)&lt;&gt;1),"REVISAR cadastro","OK"))</x:f>
      </x:c>
    </x:row>
  </x:sheetData>
  <x:conditionalFormatting sqref="E7:E106">
    <x:cfRule type="containsText" dxfId="1" priority="1" operator="containsText" text="REVISAR"/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4" hidden="0" customWidth="1"/>
    <x:col min="4" max="4" width="24" hidden="0" customWidth="1"/>
    <x:col min="5" max="5" width="22" hidden="0" customWidth="1"/>
    <x:col min="6" max="6" width="35" hidden="0" customWidth="1"/>
    <x:col min="7" max="7" width="2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3" customHeight="1">
      <x:c r="A2" s="3" t="str">
        <x:v>Locações</x:v>
      </x:c>
      <x:c r="B2" s="2"/>
      <x:c r="C2" s="2"/>
      <x:c r="D2" s="2"/>
      <x:c r="E2" s="2"/>
      <x:c r="F2" s="2"/>
      <x:c r="G2" s="2"/>
    </x:row>
    <x:row r="3" ht="23" customHeight="1">
      <x:c r="A3" s="2"/>
      <x:c r="B3" s="2"/>
      <x:c r="C3" s="2"/>
      <x:c r="D3" s="2"/>
      <x:c r="E3" s="2"/>
      <x:c r="F3" s="2"/>
      <x:c r="G3" s="2"/>
    </x:row>
    <x:row r="4" ht="23" customHeight="1">
      <x:c r="A4" s="4" t="str">
        <x:v>Datas no horário local da empresa. Orçamento e cancelamento não bloqueiam estoque.</x:v>
      </x:c>
      <x:c r="B4" s="2"/>
      <x:c r="C4" s="2"/>
      <x:c r="D4" s="2"/>
      <x:c r="E4" s="2"/>
      <x:c r="F4" s="2"/>
      <x:c r="G4" s="2"/>
    </x:row>
    <x:row r="5" ht="23" customHeight="1">
      <x:c r="A5" s="2"/>
      <x:c r="B5" s="2"/>
      <x:c r="C5" s="2"/>
      <x:c r="D5" s="2"/>
      <x:c r="E5" s="2"/>
      <x:c r="F5" s="2"/>
      <x:c r="G5" s="2"/>
    </x:row>
    <x:row r="6" ht="34" customHeight="1">
      <x:c r="A6" s="8" t="str">
        <x:v>Código</x:v>
      </x:c>
      <x:c r="B6" s="8" t="str">
        <x:v>Cliente (código)</x:v>
      </x:c>
      <x:c r="C6" s="8" t="str">
        <x:v>Retirada</x:v>
      </x:c>
      <x:c r="D6" s="8" t="str">
        <x:v>Devolução prevista</x:v>
      </x:c>
      <x:c r="E6" s="8" t="str">
        <x:v>Status</x:v>
      </x:c>
      <x:c r="F6" s="8" t="str">
        <x:v>Observação</x:v>
      </x:c>
      <x:c r="G6" s="8" t="str">
        <x:v>Validação</x:v>
      </x:c>
    </x:row>
    <x:row r="7" ht="23" customHeight="1">
      <x:c r="A7" s="10" t="str">
        <x:v>LOC-001</x:v>
      </x:c>
      <x:c r="B7" s="10" t="str">
        <x:v>CLI-001</x:v>
      </x:c>
      <x:c r="C7" s="11" t="n">
        <x:v>46305.33333333333</x:v>
      </x:c>
      <x:c r="D7" s="11" t="n">
        <x:v>46305.5</x:v>
      </x:c>
      <x:c r="E7" s="10" t="str">
        <x:v>confirmed</x:v>
      </x:c>
      <x:c r="F7" s="10" t="str">
        <x:v>Exemplo: evento de manhã</x:v>
      </x:c>
      <x:c r="G7" s="9" t="str">
        <x:f>IF(COUNTA(A7:F7)=0,"",IF(OR(A7="",COUNTIFS($A$7:$A$106,A7)&lt;&gt;1,COUNTIFS('Clientes'!$A$7:$A$106,B7)&lt;&gt;1,COUNT(C7:D7)&lt;&gt;2,D7&lt;=C7,AND(E7&lt;&gt;"draft",E7&lt;&gt;"confirmed",E7&lt;&gt;"out",E7&lt;&gt;"partially_returned",E7&lt;&gt;"returned",E7&lt;&gt;"cancelled")),"REVISAR locação","OK"))</x:f>
        <x:v>OK</x:v>
      </x:c>
    </x:row>
    <x:row r="8" ht="23" customHeight="1">
      <x:c r="A8" s="10" t="str">
        <x:v>LOC-002</x:v>
      </x:c>
      <x:c r="B8" s="10" t="str">
        <x:v>CLI-002</x:v>
      </x:c>
      <x:c r="C8" s="11" t="n">
        <x:v>46305.5</x:v>
      </x:c>
      <x:c r="D8" s="11" t="n">
        <x:v>46305.75</x:v>
      </x:c>
      <x:c r="E8" s="10" t="str">
        <x:v>confirmed</x:v>
      </x:c>
      <x:c r="F8" s="10" t="str">
        <x:v>Exemplo: evento de tarde</x:v>
      </x:c>
      <x:c r="G8" s="9" t="str">
        <x:f>IF(COUNTA(A8:F8)=0,"",IF(OR(A8="",COUNTIFS($A$7:$A$106,A8)&lt;&gt;1,COUNTIFS('Clientes'!$A$7:$A$106,B8)&lt;&gt;1,COUNT(C8:D8)&lt;&gt;2,D8&lt;=C8,AND(E8&lt;&gt;"draft",E8&lt;&gt;"confirmed",E8&lt;&gt;"out",E8&lt;&gt;"partially_returned",E8&lt;&gt;"returned",E8&lt;&gt;"cancelled")),"REVISAR locação","OK"))</x:f>
        <x:v>OK</x:v>
      </x:c>
    </x:row>
    <x:row r="9" ht="23" customHeight="1">
      <x:c r="A9" s="10" t="str">
        <x:v>LOC-003</x:v>
      </x:c>
      <x:c r="B9" s="10" t="str">
        <x:v>CLI-001</x:v>
      </x:c>
      <x:c r="C9" s="11" t="n">
        <x:v>46306.33333333333</x:v>
      </x:c>
      <x:c r="D9" s="11" t="n">
        <x:v>46307.75</x:v>
      </x:c>
      <x:c r="E9" s="10" t="str">
        <x:v>draft</x:v>
      </x:c>
      <x:c r="F9" s="10" t="str">
        <x:v>Orçamento sem bloqueio</x:v>
      </x:c>
      <x:c r="G9" s="9" t="str">
        <x:f>IF(COUNTA(A9:F9)=0,"",IF(OR(A9="",COUNTIFS($A$7:$A$106,A9)&lt;&gt;1,COUNTIFS('Clientes'!$A$7:$A$106,B9)&lt;&gt;1,COUNT(C9:D9)&lt;&gt;2,D9&lt;=C9,AND(E9&lt;&gt;"draft",E9&lt;&gt;"confirmed",E9&lt;&gt;"out",E9&lt;&gt;"partially_returned",E9&lt;&gt;"returned",E9&lt;&gt;"cancelled")),"REVISAR locação","OK"))</x:f>
        <x:v>OK</x:v>
      </x:c>
    </x:row>
    <x:row r="10" ht="23" customHeight="1">
      <x:c r="A10" s="10"/>
      <x:c r="B10" s="10"/>
      <x:c r="C10" s="11"/>
      <x:c r="D10" s="11"/>
      <x:c r="E10" s="10"/>
      <x:c r="F10" s="10"/>
      <x:c r="G10" s="9" t="str">
        <x:f>IF(COUNTA(A10:F10)=0,"",IF(OR(A10="",COUNTIFS($A$7:$A$106,A10)&lt;&gt;1,COUNTIFS('Clientes'!$A$7:$A$106,B10)&lt;&gt;1,COUNT(C10:D10)&lt;&gt;2,D10&lt;=C10,AND(E10&lt;&gt;"draft",E10&lt;&gt;"confirmed",E10&lt;&gt;"out",E10&lt;&gt;"partially_returned",E10&lt;&gt;"returned",E10&lt;&gt;"cancelled")),"REVISAR locação","OK"))</x:f>
      </x:c>
    </x:row>
    <x:row r="11" ht="23" customHeight="1">
      <x:c r="A11" s="10"/>
      <x:c r="B11" s="10"/>
      <x:c r="C11" s="11"/>
      <x:c r="D11" s="11"/>
      <x:c r="E11" s="10"/>
      <x:c r="F11" s="10"/>
      <x:c r="G11" s="9" t="str">
        <x:f>IF(COUNTA(A11:F11)=0,"",IF(OR(A11="",COUNTIFS($A$7:$A$106,A11)&lt;&gt;1,COUNTIFS('Clientes'!$A$7:$A$106,B11)&lt;&gt;1,COUNT(C11:D11)&lt;&gt;2,D11&lt;=C11,AND(E11&lt;&gt;"draft",E11&lt;&gt;"confirmed",E11&lt;&gt;"out",E11&lt;&gt;"partially_returned",E11&lt;&gt;"returned",E11&lt;&gt;"cancelled")),"REVISAR locação","OK"))</x:f>
      </x:c>
    </x:row>
    <x:row r="12" ht="23" customHeight="1">
      <x:c r="A12" s="10"/>
      <x:c r="B12" s="10"/>
      <x:c r="C12" s="11"/>
      <x:c r="D12" s="11"/>
      <x:c r="E12" s="10"/>
      <x:c r="F12" s="10"/>
      <x:c r="G12" s="9" t="str">
        <x:f>IF(COUNTA(A12:F12)=0,"",IF(OR(A12="",COUNTIFS($A$7:$A$106,A12)&lt;&gt;1,COUNTIFS('Clientes'!$A$7:$A$106,B12)&lt;&gt;1,COUNT(C12:D12)&lt;&gt;2,D12&lt;=C12,AND(E12&lt;&gt;"draft",E12&lt;&gt;"confirmed",E12&lt;&gt;"out",E12&lt;&gt;"partially_returned",E12&lt;&gt;"returned",E12&lt;&gt;"cancelled")),"REVISAR locação","OK"))</x:f>
      </x:c>
    </x:row>
    <x:row r="13" ht="23" customHeight="1">
      <x:c r="A13" s="10"/>
      <x:c r="B13" s="10"/>
      <x:c r="C13" s="11"/>
      <x:c r="D13" s="11"/>
      <x:c r="E13" s="10"/>
      <x:c r="F13" s="10"/>
      <x:c r="G13" s="9" t="str">
        <x:f>IF(COUNTA(A13:F13)=0,"",IF(OR(A13="",COUNTIFS($A$7:$A$106,A13)&lt;&gt;1,COUNTIFS('Clientes'!$A$7:$A$106,B13)&lt;&gt;1,COUNT(C13:D13)&lt;&gt;2,D13&lt;=C13,AND(E13&lt;&gt;"draft",E13&lt;&gt;"confirmed",E13&lt;&gt;"out",E13&lt;&gt;"partially_returned",E13&lt;&gt;"returned",E13&lt;&gt;"cancelled")),"REVISAR locação","OK"))</x:f>
      </x:c>
    </x:row>
    <x:row r="14" ht="23" customHeight="1">
      <x:c r="A14" s="10"/>
      <x:c r="B14" s="10"/>
      <x:c r="C14" s="11"/>
      <x:c r="D14" s="11"/>
      <x:c r="E14" s="10"/>
      <x:c r="F14" s="10"/>
      <x:c r="G14" s="9" t="str">
        <x:f>IF(COUNTA(A14:F14)=0,"",IF(OR(A14="",COUNTIFS($A$7:$A$106,A14)&lt;&gt;1,COUNTIFS('Clientes'!$A$7:$A$106,B14)&lt;&gt;1,COUNT(C14:D14)&lt;&gt;2,D14&lt;=C14,AND(E14&lt;&gt;"draft",E14&lt;&gt;"confirmed",E14&lt;&gt;"out",E14&lt;&gt;"partially_returned",E14&lt;&gt;"returned",E14&lt;&gt;"cancelled")),"REVISAR locação","OK"))</x:f>
      </x:c>
    </x:row>
    <x:row r="15" ht="23" customHeight="1">
      <x:c r="A15" s="10"/>
      <x:c r="B15" s="10"/>
      <x:c r="C15" s="11"/>
      <x:c r="D15" s="11"/>
      <x:c r="E15" s="10"/>
      <x:c r="F15" s="10"/>
      <x:c r="G15" s="9" t="str">
        <x:f>IF(COUNTA(A15:F15)=0,"",IF(OR(A15="",COUNTIFS($A$7:$A$106,A15)&lt;&gt;1,COUNTIFS('Clientes'!$A$7:$A$106,B15)&lt;&gt;1,COUNT(C15:D15)&lt;&gt;2,D15&lt;=C15,AND(E15&lt;&gt;"draft",E15&lt;&gt;"confirmed",E15&lt;&gt;"out",E15&lt;&gt;"partially_returned",E15&lt;&gt;"returned",E15&lt;&gt;"cancelled")),"REVISAR locação","OK"))</x:f>
      </x:c>
    </x:row>
    <x:row r="16" ht="23" customHeight="1">
      <x:c r="A16" s="10"/>
      <x:c r="B16" s="10"/>
      <x:c r="C16" s="11"/>
      <x:c r="D16" s="11"/>
      <x:c r="E16" s="10"/>
      <x:c r="F16" s="10"/>
      <x:c r="G16" s="9" t="str">
        <x:f>IF(COUNTA(A16:F16)=0,"",IF(OR(A16="",COUNTIFS($A$7:$A$106,A16)&lt;&gt;1,COUNTIFS('Clientes'!$A$7:$A$106,B16)&lt;&gt;1,COUNT(C16:D16)&lt;&gt;2,D16&lt;=C16,AND(E16&lt;&gt;"draft",E16&lt;&gt;"confirmed",E16&lt;&gt;"out",E16&lt;&gt;"partially_returned",E16&lt;&gt;"returned",E16&lt;&gt;"cancelled")),"REVISAR locação","OK"))</x:f>
      </x:c>
    </x:row>
    <x:row r="17" ht="23" customHeight="1">
      <x:c r="A17" s="10"/>
      <x:c r="B17" s="10"/>
      <x:c r="C17" s="11"/>
      <x:c r="D17" s="11"/>
      <x:c r="E17" s="10"/>
      <x:c r="F17" s="10"/>
      <x:c r="G17" s="9" t="str">
        <x:f>IF(COUNTA(A17:F17)=0,"",IF(OR(A17="",COUNTIFS($A$7:$A$106,A17)&lt;&gt;1,COUNTIFS('Clientes'!$A$7:$A$106,B17)&lt;&gt;1,COUNT(C17:D17)&lt;&gt;2,D17&lt;=C17,AND(E17&lt;&gt;"draft",E17&lt;&gt;"confirmed",E17&lt;&gt;"out",E17&lt;&gt;"partially_returned",E17&lt;&gt;"returned",E17&lt;&gt;"cancelled")),"REVISAR locação","OK"))</x:f>
      </x:c>
    </x:row>
    <x:row r="18" ht="23" customHeight="1">
      <x:c r="A18" s="10"/>
      <x:c r="B18" s="10"/>
      <x:c r="C18" s="11"/>
      <x:c r="D18" s="11"/>
      <x:c r="E18" s="10"/>
      <x:c r="F18" s="10"/>
      <x:c r="G18" s="9" t="str">
        <x:f>IF(COUNTA(A18:F18)=0,"",IF(OR(A18="",COUNTIFS($A$7:$A$106,A18)&lt;&gt;1,COUNTIFS('Clientes'!$A$7:$A$106,B18)&lt;&gt;1,COUNT(C18:D18)&lt;&gt;2,D18&lt;=C18,AND(E18&lt;&gt;"draft",E18&lt;&gt;"confirmed",E18&lt;&gt;"out",E18&lt;&gt;"partially_returned",E18&lt;&gt;"returned",E18&lt;&gt;"cancelled")),"REVISAR locação","OK"))</x:f>
      </x:c>
    </x:row>
    <x:row r="19" ht="23" customHeight="1">
      <x:c r="A19" s="10"/>
      <x:c r="B19" s="10"/>
      <x:c r="C19" s="11"/>
      <x:c r="D19" s="11"/>
      <x:c r="E19" s="10"/>
      <x:c r="F19" s="10"/>
      <x:c r="G19" s="9" t="str">
        <x:f>IF(COUNTA(A19:F19)=0,"",IF(OR(A19="",COUNTIFS($A$7:$A$106,A19)&lt;&gt;1,COUNTIFS('Clientes'!$A$7:$A$106,B19)&lt;&gt;1,COUNT(C19:D19)&lt;&gt;2,D19&lt;=C19,AND(E19&lt;&gt;"draft",E19&lt;&gt;"confirmed",E19&lt;&gt;"out",E19&lt;&gt;"partially_returned",E19&lt;&gt;"returned",E19&lt;&gt;"cancelled")),"REVISAR locação","OK"))</x:f>
      </x:c>
    </x:row>
    <x:row r="20" ht="23" customHeight="1">
      <x:c r="A20" s="10"/>
      <x:c r="B20" s="10"/>
      <x:c r="C20" s="11"/>
      <x:c r="D20" s="11"/>
      <x:c r="E20" s="10"/>
      <x:c r="F20" s="10"/>
      <x:c r="G20" s="9" t="str">
        <x:f>IF(COUNTA(A20:F20)=0,"",IF(OR(A20="",COUNTIFS($A$7:$A$106,A20)&lt;&gt;1,COUNTIFS('Clientes'!$A$7:$A$106,B20)&lt;&gt;1,COUNT(C20:D20)&lt;&gt;2,D20&lt;=C20,AND(E20&lt;&gt;"draft",E20&lt;&gt;"confirmed",E20&lt;&gt;"out",E20&lt;&gt;"partially_returned",E20&lt;&gt;"returned",E20&lt;&gt;"cancelled")),"REVISAR locação","OK"))</x:f>
      </x:c>
    </x:row>
    <x:row r="21" ht="23" customHeight="1">
      <x:c r="A21" s="10"/>
      <x:c r="B21" s="10"/>
      <x:c r="C21" s="11"/>
      <x:c r="D21" s="11"/>
      <x:c r="E21" s="10"/>
      <x:c r="F21" s="10"/>
      <x:c r="G21" s="9" t="str">
        <x:f>IF(COUNTA(A21:F21)=0,"",IF(OR(A21="",COUNTIFS($A$7:$A$106,A21)&lt;&gt;1,COUNTIFS('Clientes'!$A$7:$A$106,B21)&lt;&gt;1,COUNT(C21:D21)&lt;&gt;2,D21&lt;=C21,AND(E21&lt;&gt;"draft",E21&lt;&gt;"confirmed",E21&lt;&gt;"out",E21&lt;&gt;"partially_returned",E21&lt;&gt;"returned",E21&lt;&gt;"cancelled")),"REVISAR locação","OK"))</x:f>
      </x:c>
    </x:row>
    <x:row r="22" ht="23" customHeight="1">
      <x:c r="A22" s="10"/>
      <x:c r="B22" s="10"/>
      <x:c r="C22" s="11"/>
      <x:c r="D22" s="11"/>
      <x:c r="E22" s="10"/>
      <x:c r="F22" s="10"/>
      <x:c r="G22" s="9" t="str">
        <x:f>IF(COUNTA(A22:F22)=0,"",IF(OR(A22="",COUNTIFS($A$7:$A$106,A22)&lt;&gt;1,COUNTIFS('Clientes'!$A$7:$A$106,B22)&lt;&gt;1,COUNT(C22:D22)&lt;&gt;2,D22&lt;=C22,AND(E22&lt;&gt;"draft",E22&lt;&gt;"confirmed",E22&lt;&gt;"out",E22&lt;&gt;"partially_returned",E22&lt;&gt;"returned",E22&lt;&gt;"cancelled")),"REVISAR locação","OK"))</x:f>
      </x:c>
    </x:row>
    <x:row r="23" ht="23" customHeight="1">
      <x:c r="A23" s="10"/>
      <x:c r="B23" s="10"/>
      <x:c r="C23" s="11"/>
      <x:c r="D23" s="11"/>
      <x:c r="E23" s="10"/>
      <x:c r="F23" s="10"/>
      <x:c r="G23" s="9" t="str">
        <x:f>IF(COUNTA(A23:F23)=0,"",IF(OR(A23="",COUNTIFS($A$7:$A$106,A23)&lt;&gt;1,COUNTIFS('Clientes'!$A$7:$A$106,B23)&lt;&gt;1,COUNT(C23:D23)&lt;&gt;2,D23&lt;=C23,AND(E23&lt;&gt;"draft",E23&lt;&gt;"confirmed",E23&lt;&gt;"out",E23&lt;&gt;"partially_returned",E23&lt;&gt;"returned",E23&lt;&gt;"cancelled")),"REVISAR locação","OK"))</x:f>
      </x:c>
    </x:row>
    <x:row r="24" ht="23" customHeight="1">
      <x:c r="A24" s="10"/>
      <x:c r="B24" s="10"/>
      <x:c r="C24" s="11"/>
      <x:c r="D24" s="11"/>
      <x:c r="E24" s="10"/>
      <x:c r="F24" s="10"/>
      <x:c r="G24" s="9" t="str">
        <x:f>IF(COUNTA(A24:F24)=0,"",IF(OR(A24="",COUNTIFS($A$7:$A$106,A24)&lt;&gt;1,COUNTIFS('Clientes'!$A$7:$A$106,B24)&lt;&gt;1,COUNT(C24:D24)&lt;&gt;2,D24&lt;=C24,AND(E24&lt;&gt;"draft",E24&lt;&gt;"confirmed",E24&lt;&gt;"out",E24&lt;&gt;"partially_returned",E24&lt;&gt;"returned",E24&lt;&gt;"cancelled")),"REVISAR locação","OK"))</x:f>
      </x:c>
    </x:row>
    <x:row r="25" ht="23" customHeight="1">
      <x:c r="A25" s="10"/>
      <x:c r="B25" s="10"/>
      <x:c r="C25" s="11"/>
      <x:c r="D25" s="11"/>
      <x:c r="E25" s="10"/>
      <x:c r="F25" s="10"/>
      <x:c r="G25" s="9" t="str">
        <x:f>IF(COUNTA(A25:F25)=0,"",IF(OR(A25="",COUNTIFS($A$7:$A$106,A25)&lt;&gt;1,COUNTIFS('Clientes'!$A$7:$A$106,B25)&lt;&gt;1,COUNT(C25:D25)&lt;&gt;2,D25&lt;=C25,AND(E25&lt;&gt;"draft",E25&lt;&gt;"confirmed",E25&lt;&gt;"out",E25&lt;&gt;"partially_returned",E25&lt;&gt;"returned",E25&lt;&gt;"cancelled")),"REVISAR locação","OK"))</x:f>
      </x:c>
    </x:row>
    <x:row r="26" ht="23" customHeight="1">
      <x:c r="A26" s="10"/>
      <x:c r="B26" s="10"/>
      <x:c r="C26" s="11"/>
      <x:c r="D26" s="11"/>
      <x:c r="E26" s="10"/>
      <x:c r="F26" s="10"/>
      <x:c r="G26" s="9" t="str">
        <x:f>IF(COUNTA(A26:F26)=0,"",IF(OR(A26="",COUNTIFS($A$7:$A$106,A26)&lt;&gt;1,COUNTIFS('Clientes'!$A$7:$A$106,B26)&lt;&gt;1,COUNT(C26:D26)&lt;&gt;2,D26&lt;=C26,AND(E26&lt;&gt;"draft",E26&lt;&gt;"confirmed",E26&lt;&gt;"out",E26&lt;&gt;"partially_returned",E26&lt;&gt;"returned",E26&lt;&gt;"cancelled")),"REVISAR locação","OK"))</x:f>
      </x:c>
    </x:row>
    <x:row r="27" ht="23" customHeight="1">
      <x:c r="A27" s="10"/>
      <x:c r="B27" s="10"/>
      <x:c r="C27" s="11"/>
      <x:c r="D27" s="11"/>
      <x:c r="E27" s="10"/>
      <x:c r="F27" s="10"/>
      <x:c r="G27" s="9" t="str">
        <x:f>IF(COUNTA(A27:F27)=0,"",IF(OR(A27="",COUNTIFS($A$7:$A$106,A27)&lt;&gt;1,COUNTIFS('Clientes'!$A$7:$A$106,B27)&lt;&gt;1,COUNT(C27:D27)&lt;&gt;2,D27&lt;=C27,AND(E27&lt;&gt;"draft",E27&lt;&gt;"confirmed",E27&lt;&gt;"out",E27&lt;&gt;"partially_returned",E27&lt;&gt;"returned",E27&lt;&gt;"cancelled")),"REVISAR locação","OK"))</x:f>
      </x:c>
    </x:row>
    <x:row r="28" ht="23" customHeight="1">
      <x:c r="A28" s="10"/>
      <x:c r="B28" s="10"/>
      <x:c r="C28" s="11"/>
      <x:c r="D28" s="11"/>
      <x:c r="E28" s="10"/>
      <x:c r="F28" s="10"/>
      <x:c r="G28" s="9" t="str">
        <x:f>IF(COUNTA(A28:F28)=0,"",IF(OR(A28="",COUNTIFS($A$7:$A$106,A28)&lt;&gt;1,COUNTIFS('Clientes'!$A$7:$A$106,B28)&lt;&gt;1,COUNT(C28:D28)&lt;&gt;2,D28&lt;=C28,AND(E28&lt;&gt;"draft",E28&lt;&gt;"confirmed",E28&lt;&gt;"out",E28&lt;&gt;"partially_returned",E28&lt;&gt;"returned",E28&lt;&gt;"cancelled")),"REVISAR locação","OK"))</x:f>
      </x:c>
    </x:row>
    <x:row r="29" ht="23" customHeight="1">
      <x:c r="A29" s="10"/>
      <x:c r="B29" s="10"/>
      <x:c r="C29" s="11"/>
      <x:c r="D29" s="11"/>
      <x:c r="E29" s="10"/>
      <x:c r="F29" s="10"/>
      <x:c r="G29" s="9" t="str">
        <x:f>IF(COUNTA(A29:F29)=0,"",IF(OR(A29="",COUNTIFS($A$7:$A$106,A29)&lt;&gt;1,COUNTIFS('Clientes'!$A$7:$A$106,B29)&lt;&gt;1,COUNT(C29:D29)&lt;&gt;2,D29&lt;=C29,AND(E29&lt;&gt;"draft",E29&lt;&gt;"confirmed",E29&lt;&gt;"out",E29&lt;&gt;"partially_returned",E29&lt;&gt;"returned",E29&lt;&gt;"cancelled")),"REVISAR locação","OK"))</x:f>
      </x:c>
    </x:row>
    <x:row r="30" ht="23" customHeight="1">
      <x:c r="A30" s="10"/>
      <x:c r="B30" s="10"/>
      <x:c r="C30" s="11"/>
      <x:c r="D30" s="11"/>
      <x:c r="E30" s="10"/>
      <x:c r="F30" s="10"/>
      <x:c r="G30" s="9" t="str">
        <x:f>IF(COUNTA(A30:F30)=0,"",IF(OR(A30="",COUNTIFS($A$7:$A$106,A30)&lt;&gt;1,COUNTIFS('Clientes'!$A$7:$A$106,B30)&lt;&gt;1,COUNT(C30:D30)&lt;&gt;2,D30&lt;=C30,AND(E30&lt;&gt;"draft",E30&lt;&gt;"confirmed",E30&lt;&gt;"out",E30&lt;&gt;"partially_returned",E30&lt;&gt;"returned",E30&lt;&gt;"cancelled")),"REVISAR locação","OK"))</x:f>
      </x:c>
    </x:row>
    <x:row r="31" ht="23" customHeight="1">
      <x:c r="A31" s="10"/>
      <x:c r="B31" s="10"/>
      <x:c r="C31" s="11"/>
      <x:c r="D31" s="11"/>
      <x:c r="E31" s="10"/>
      <x:c r="F31" s="10"/>
      <x:c r="G31" s="9" t="str">
        <x:f>IF(COUNTA(A31:F31)=0,"",IF(OR(A31="",COUNTIFS($A$7:$A$106,A31)&lt;&gt;1,COUNTIFS('Clientes'!$A$7:$A$106,B31)&lt;&gt;1,COUNT(C31:D31)&lt;&gt;2,D31&lt;=C31,AND(E31&lt;&gt;"draft",E31&lt;&gt;"confirmed",E31&lt;&gt;"out",E31&lt;&gt;"partially_returned",E31&lt;&gt;"returned",E31&lt;&gt;"cancelled")),"REVISAR locação","OK"))</x:f>
      </x:c>
    </x:row>
    <x:row r="32" ht="23" customHeight="1">
      <x:c r="A32" s="10"/>
      <x:c r="B32" s="10"/>
      <x:c r="C32" s="11"/>
      <x:c r="D32" s="11"/>
      <x:c r="E32" s="10"/>
      <x:c r="F32" s="10"/>
      <x:c r="G32" s="9" t="str">
        <x:f>IF(COUNTA(A32:F32)=0,"",IF(OR(A32="",COUNTIFS($A$7:$A$106,A32)&lt;&gt;1,COUNTIFS('Clientes'!$A$7:$A$106,B32)&lt;&gt;1,COUNT(C32:D32)&lt;&gt;2,D32&lt;=C32,AND(E32&lt;&gt;"draft",E32&lt;&gt;"confirmed",E32&lt;&gt;"out",E32&lt;&gt;"partially_returned",E32&lt;&gt;"returned",E32&lt;&gt;"cancelled")),"REVISAR locação","OK"))</x:f>
      </x:c>
    </x:row>
    <x:row r="33" ht="23" customHeight="1">
      <x:c r="A33" s="10"/>
      <x:c r="B33" s="10"/>
      <x:c r="C33" s="11"/>
      <x:c r="D33" s="11"/>
      <x:c r="E33" s="10"/>
      <x:c r="F33" s="10"/>
      <x:c r="G33" s="9" t="str">
        <x:f>IF(COUNTA(A33:F33)=0,"",IF(OR(A33="",COUNTIFS($A$7:$A$106,A33)&lt;&gt;1,COUNTIFS('Clientes'!$A$7:$A$106,B33)&lt;&gt;1,COUNT(C33:D33)&lt;&gt;2,D33&lt;=C33,AND(E33&lt;&gt;"draft",E33&lt;&gt;"confirmed",E33&lt;&gt;"out",E33&lt;&gt;"partially_returned",E33&lt;&gt;"returned",E33&lt;&gt;"cancelled")),"REVISAR locação","OK"))</x:f>
      </x:c>
    </x:row>
    <x:row r="34" ht="23" customHeight="1">
      <x:c r="A34" s="10"/>
      <x:c r="B34" s="10"/>
      <x:c r="C34" s="11"/>
      <x:c r="D34" s="11"/>
      <x:c r="E34" s="10"/>
      <x:c r="F34" s="10"/>
      <x:c r="G34" s="9" t="str">
        <x:f>IF(COUNTA(A34:F34)=0,"",IF(OR(A34="",COUNTIFS($A$7:$A$106,A34)&lt;&gt;1,COUNTIFS('Clientes'!$A$7:$A$106,B34)&lt;&gt;1,COUNT(C34:D34)&lt;&gt;2,D34&lt;=C34,AND(E34&lt;&gt;"draft",E34&lt;&gt;"confirmed",E34&lt;&gt;"out",E34&lt;&gt;"partially_returned",E34&lt;&gt;"returned",E34&lt;&gt;"cancelled")),"REVISAR locação","OK"))</x:f>
      </x:c>
    </x:row>
    <x:row r="35" ht="23" customHeight="1">
      <x:c r="A35" s="10"/>
      <x:c r="B35" s="10"/>
      <x:c r="C35" s="11"/>
      <x:c r="D35" s="11"/>
      <x:c r="E35" s="10"/>
      <x:c r="F35" s="10"/>
      <x:c r="G35" s="9" t="str">
        <x:f>IF(COUNTA(A35:F35)=0,"",IF(OR(A35="",COUNTIFS($A$7:$A$106,A35)&lt;&gt;1,COUNTIFS('Clientes'!$A$7:$A$106,B35)&lt;&gt;1,COUNT(C35:D35)&lt;&gt;2,D35&lt;=C35,AND(E35&lt;&gt;"draft",E35&lt;&gt;"confirmed",E35&lt;&gt;"out",E35&lt;&gt;"partially_returned",E35&lt;&gt;"returned",E35&lt;&gt;"cancelled")),"REVISAR locação","OK"))</x:f>
      </x:c>
    </x:row>
    <x:row r="36" ht="23" customHeight="1">
      <x:c r="A36" s="10"/>
      <x:c r="B36" s="10"/>
      <x:c r="C36" s="11"/>
      <x:c r="D36" s="11"/>
      <x:c r="E36" s="10"/>
      <x:c r="F36" s="10"/>
      <x:c r="G36" s="9" t="str">
        <x:f>IF(COUNTA(A36:F36)=0,"",IF(OR(A36="",COUNTIFS($A$7:$A$106,A36)&lt;&gt;1,COUNTIFS('Clientes'!$A$7:$A$106,B36)&lt;&gt;1,COUNT(C36:D36)&lt;&gt;2,D36&lt;=C36,AND(E36&lt;&gt;"draft",E36&lt;&gt;"confirmed",E36&lt;&gt;"out",E36&lt;&gt;"partially_returned",E36&lt;&gt;"returned",E36&lt;&gt;"cancelled")),"REVISAR locação","OK"))</x:f>
      </x:c>
    </x:row>
    <x:row r="37" ht="23" customHeight="1">
      <x:c r="A37" s="10"/>
      <x:c r="B37" s="10"/>
      <x:c r="C37" s="11"/>
      <x:c r="D37" s="11"/>
      <x:c r="E37" s="10"/>
      <x:c r="F37" s="10"/>
      <x:c r="G37" s="9" t="str">
        <x:f>IF(COUNTA(A37:F37)=0,"",IF(OR(A37="",COUNTIFS($A$7:$A$106,A37)&lt;&gt;1,COUNTIFS('Clientes'!$A$7:$A$106,B37)&lt;&gt;1,COUNT(C37:D37)&lt;&gt;2,D37&lt;=C37,AND(E37&lt;&gt;"draft",E37&lt;&gt;"confirmed",E37&lt;&gt;"out",E37&lt;&gt;"partially_returned",E37&lt;&gt;"returned",E37&lt;&gt;"cancelled")),"REVISAR locação","OK"))</x:f>
      </x:c>
    </x:row>
    <x:row r="38" ht="23" customHeight="1">
      <x:c r="A38" s="10"/>
      <x:c r="B38" s="10"/>
      <x:c r="C38" s="11"/>
      <x:c r="D38" s="11"/>
      <x:c r="E38" s="10"/>
      <x:c r="F38" s="10"/>
      <x:c r="G38" s="9" t="str">
        <x:f>IF(COUNTA(A38:F38)=0,"",IF(OR(A38="",COUNTIFS($A$7:$A$106,A38)&lt;&gt;1,COUNTIFS('Clientes'!$A$7:$A$106,B38)&lt;&gt;1,COUNT(C38:D38)&lt;&gt;2,D38&lt;=C38,AND(E38&lt;&gt;"draft",E38&lt;&gt;"confirmed",E38&lt;&gt;"out",E38&lt;&gt;"partially_returned",E38&lt;&gt;"returned",E38&lt;&gt;"cancelled")),"REVISAR locação","OK"))</x:f>
      </x:c>
    </x:row>
    <x:row r="39" ht="23" customHeight="1">
      <x:c r="A39" s="10"/>
      <x:c r="B39" s="10"/>
      <x:c r="C39" s="11"/>
      <x:c r="D39" s="11"/>
      <x:c r="E39" s="10"/>
      <x:c r="F39" s="10"/>
      <x:c r="G39" s="9" t="str">
        <x:f>IF(COUNTA(A39:F39)=0,"",IF(OR(A39="",COUNTIFS($A$7:$A$106,A39)&lt;&gt;1,COUNTIFS('Clientes'!$A$7:$A$106,B39)&lt;&gt;1,COUNT(C39:D39)&lt;&gt;2,D39&lt;=C39,AND(E39&lt;&gt;"draft",E39&lt;&gt;"confirmed",E39&lt;&gt;"out",E39&lt;&gt;"partially_returned",E39&lt;&gt;"returned",E39&lt;&gt;"cancelled")),"REVISAR locação","OK"))</x:f>
      </x:c>
    </x:row>
    <x:row r="40" ht="23" customHeight="1">
      <x:c r="A40" s="10"/>
      <x:c r="B40" s="10"/>
      <x:c r="C40" s="11"/>
      <x:c r="D40" s="11"/>
      <x:c r="E40" s="10"/>
      <x:c r="F40" s="10"/>
      <x:c r="G40" s="9" t="str">
        <x:f>IF(COUNTA(A40:F40)=0,"",IF(OR(A40="",COUNTIFS($A$7:$A$106,A40)&lt;&gt;1,COUNTIFS('Clientes'!$A$7:$A$106,B40)&lt;&gt;1,COUNT(C40:D40)&lt;&gt;2,D40&lt;=C40,AND(E40&lt;&gt;"draft",E40&lt;&gt;"confirmed",E40&lt;&gt;"out",E40&lt;&gt;"partially_returned",E40&lt;&gt;"returned",E40&lt;&gt;"cancelled")),"REVISAR locação","OK"))</x:f>
      </x:c>
    </x:row>
    <x:row r="41" ht="23" customHeight="1">
      <x:c r="A41" s="10"/>
      <x:c r="B41" s="10"/>
      <x:c r="C41" s="11"/>
      <x:c r="D41" s="11"/>
      <x:c r="E41" s="10"/>
      <x:c r="F41" s="10"/>
      <x:c r="G41" s="9" t="str">
        <x:f>IF(COUNTA(A41:F41)=0,"",IF(OR(A41="",COUNTIFS($A$7:$A$106,A41)&lt;&gt;1,COUNTIFS('Clientes'!$A$7:$A$106,B41)&lt;&gt;1,COUNT(C41:D41)&lt;&gt;2,D41&lt;=C41,AND(E41&lt;&gt;"draft",E41&lt;&gt;"confirmed",E41&lt;&gt;"out",E41&lt;&gt;"partially_returned",E41&lt;&gt;"returned",E41&lt;&gt;"cancelled")),"REVISAR locação","OK"))</x:f>
      </x:c>
    </x:row>
    <x:row r="42" ht="23" customHeight="1">
      <x:c r="A42" s="10"/>
      <x:c r="B42" s="10"/>
      <x:c r="C42" s="11"/>
      <x:c r="D42" s="11"/>
      <x:c r="E42" s="10"/>
      <x:c r="F42" s="10"/>
      <x:c r="G42" s="9" t="str">
        <x:f>IF(COUNTA(A42:F42)=0,"",IF(OR(A42="",COUNTIFS($A$7:$A$106,A42)&lt;&gt;1,COUNTIFS('Clientes'!$A$7:$A$106,B42)&lt;&gt;1,COUNT(C42:D42)&lt;&gt;2,D42&lt;=C42,AND(E42&lt;&gt;"draft",E42&lt;&gt;"confirmed",E42&lt;&gt;"out",E42&lt;&gt;"partially_returned",E42&lt;&gt;"returned",E42&lt;&gt;"cancelled")),"REVISAR locação","OK"))</x:f>
      </x:c>
    </x:row>
    <x:row r="43" ht="23" customHeight="1">
      <x:c r="A43" s="10"/>
      <x:c r="B43" s="10"/>
      <x:c r="C43" s="11"/>
      <x:c r="D43" s="11"/>
      <x:c r="E43" s="10"/>
      <x:c r="F43" s="10"/>
      <x:c r="G43" s="9" t="str">
        <x:f>IF(COUNTA(A43:F43)=0,"",IF(OR(A43="",COUNTIFS($A$7:$A$106,A43)&lt;&gt;1,COUNTIFS('Clientes'!$A$7:$A$106,B43)&lt;&gt;1,COUNT(C43:D43)&lt;&gt;2,D43&lt;=C43,AND(E43&lt;&gt;"draft",E43&lt;&gt;"confirmed",E43&lt;&gt;"out",E43&lt;&gt;"partially_returned",E43&lt;&gt;"returned",E43&lt;&gt;"cancelled")),"REVISAR locação","OK"))</x:f>
      </x:c>
    </x:row>
    <x:row r="44" ht="23" customHeight="1">
      <x:c r="A44" s="10"/>
      <x:c r="B44" s="10"/>
      <x:c r="C44" s="11"/>
      <x:c r="D44" s="11"/>
      <x:c r="E44" s="10"/>
      <x:c r="F44" s="10"/>
      <x:c r="G44" s="9" t="str">
        <x:f>IF(COUNTA(A44:F44)=0,"",IF(OR(A44="",COUNTIFS($A$7:$A$106,A44)&lt;&gt;1,COUNTIFS('Clientes'!$A$7:$A$106,B44)&lt;&gt;1,COUNT(C44:D44)&lt;&gt;2,D44&lt;=C44,AND(E44&lt;&gt;"draft",E44&lt;&gt;"confirmed",E44&lt;&gt;"out",E44&lt;&gt;"partially_returned",E44&lt;&gt;"returned",E44&lt;&gt;"cancelled")),"REVISAR locação","OK"))</x:f>
      </x:c>
    </x:row>
    <x:row r="45" ht="23" customHeight="1">
      <x:c r="A45" s="10"/>
      <x:c r="B45" s="10"/>
      <x:c r="C45" s="11"/>
      <x:c r="D45" s="11"/>
      <x:c r="E45" s="10"/>
      <x:c r="F45" s="10"/>
      <x:c r="G45" s="9" t="str">
        <x:f>IF(COUNTA(A45:F45)=0,"",IF(OR(A45="",COUNTIFS($A$7:$A$106,A45)&lt;&gt;1,COUNTIFS('Clientes'!$A$7:$A$106,B45)&lt;&gt;1,COUNT(C45:D45)&lt;&gt;2,D45&lt;=C45,AND(E45&lt;&gt;"draft",E45&lt;&gt;"confirmed",E45&lt;&gt;"out",E45&lt;&gt;"partially_returned",E45&lt;&gt;"returned",E45&lt;&gt;"cancelled")),"REVISAR locação","OK"))</x:f>
      </x:c>
    </x:row>
    <x:row r="46" ht="23" customHeight="1">
      <x:c r="A46" s="10"/>
      <x:c r="B46" s="10"/>
      <x:c r="C46" s="11"/>
      <x:c r="D46" s="11"/>
      <x:c r="E46" s="10"/>
      <x:c r="F46" s="10"/>
      <x:c r="G46" s="9" t="str">
        <x:f>IF(COUNTA(A46:F46)=0,"",IF(OR(A46="",COUNTIFS($A$7:$A$106,A46)&lt;&gt;1,COUNTIFS('Clientes'!$A$7:$A$106,B46)&lt;&gt;1,COUNT(C46:D46)&lt;&gt;2,D46&lt;=C46,AND(E46&lt;&gt;"draft",E46&lt;&gt;"confirmed",E46&lt;&gt;"out",E46&lt;&gt;"partially_returned",E46&lt;&gt;"returned",E46&lt;&gt;"cancelled")),"REVISAR locação","OK"))</x:f>
      </x:c>
    </x:row>
    <x:row r="47" ht="23" customHeight="1">
      <x:c r="A47" s="10"/>
      <x:c r="B47" s="10"/>
      <x:c r="C47" s="11"/>
      <x:c r="D47" s="11"/>
      <x:c r="E47" s="10"/>
      <x:c r="F47" s="10"/>
      <x:c r="G47" s="9" t="str">
        <x:f>IF(COUNTA(A47:F47)=0,"",IF(OR(A47="",COUNTIFS($A$7:$A$106,A47)&lt;&gt;1,COUNTIFS('Clientes'!$A$7:$A$106,B47)&lt;&gt;1,COUNT(C47:D47)&lt;&gt;2,D47&lt;=C47,AND(E47&lt;&gt;"draft",E47&lt;&gt;"confirmed",E47&lt;&gt;"out",E47&lt;&gt;"partially_returned",E47&lt;&gt;"returned",E47&lt;&gt;"cancelled")),"REVISAR locação","OK"))</x:f>
      </x:c>
    </x:row>
    <x:row r="48" ht="23" customHeight="1">
      <x:c r="A48" s="10"/>
      <x:c r="B48" s="10"/>
      <x:c r="C48" s="11"/>
      <x:c r="D48" s="11"/>
      <x:c r="E48" s="10"/>
      <x:c r="F48" s="10"/>
      <x:c r="G48" s="9" t="str">
        <x:f>IF(COUNTA(A48:F48)=0,"",IF(OR(A48="",COUNTIFS($A$7:$A$106,A48)&lt;&gt;1,COUNTIFS('Clientes'!$A$7:$A$106,B48)&lt;&gt;1,COUNT(C48:D48)&lt;&gt;2,D48&lt;=C48,AND(E48&lt;&gt;"draft",E48&lt;&gt;"confirmed",E48&lt;&gt;"out",E48&lt;&gt;"partially_returned",E48&lt;&gt;"returned",E48&lt;&gt;"cancelled")),"REVISAR locação","OK"))</x:f>
      </x:c>
    </x:row>
    <x:row r="49" ht="23" customHeight="1">
      <x:c r="A49" s="10"/>
      <x:c r="B49" s="10"/>
      <x:c r="C49" s="11"/>
      <x:c r="D49" s="11"/>
      <x:c r="E49" s="10"/>
      <x:c r="F49" s="10"/>
      <x:c r="G49" s="9" t="str">
        <x:f>IF(COUNTA(A49:F49)=0,"",IF(OR(A49="",COUNTIFS($A$7:$A$106,A49)&lt;&gt;1,COUNTIFS('Clientes'!$A$7:$A$106,B49)&lt;&gt;1,COUNT(C49:D49)&lt;&gt;2,D49&lt;=C49,AND(E49&lt;&gt;"draft",E49&lt;&gt;"confirmed",E49&lt;&gt;"out",E49&lt;&gt;"partially_returned",E49&lt;&gt;"returned",E49&lt;&gt;"cancelled")),"REVISAR locação","OK"))</x:f>
      </x:c>
    </x:row>
    <x:row r="50" ht="23" customHeight="1">
      <x:c r="A50" s="10"/>
      <x:c r="B50" s="10"/>
      <x:c r="C50" s="11"/>
      <x:c r="D50" s="11"/>
      <x:c r="E50" s="10"/>
      <x:c r="F50" s="10"/>
      <x:c r="G50" s="9" t="str">
        <x:f>IF(COUNTA(A50:F50)=0,"",IF(OR(A50="",COUNTIFS($A$7:$A$106,A50)&lt;&gt;1,COUNTIFS('Clientes'!$A$7:$A$106,B50)&lt;&gt;1,COUNT(C50:D50)&lt;&gt;2,D50&lt;=C50,AND(E50&lt;&gt;"draft",E50&lt;&gt;"confirmed",E50&lt;&gt;"out",E50&lt;&gt;"partially_returned",E50&lt;&gt;"returned",E50&lt;&gt;"cancelled")),"REVISAR locação","OK"))</x:f>
      </x:c>
    </x:row>
    <x:row r="51" ht="23" customHeight="1">
      <x:c r="A51" s="10"/>
      <x:c r="B51" s="10"/>
      <x:c r="C51" s="11"/>
      <x:c r="D51" s="11"/>
      <x:c r="E51" s="10"/>
      <x:c r="F51" s="10"/>
      <x:c r="G51" s="9" t="str">
        <x:f>IF(COUNTA(A51:F51)=0,"",IF(OR(A51="",COUNTIFS($A$7:$A$106,A51)&lt;&gt;1,COUNTIFS('Clientes'!$A$7:$A$106,B51)&lt;&gt;1,COUNT(C51:D51)&lt;&gt;2,D51&lt;=C51,AND(E51&lt;&gt;"draft",E51&lt;&gt;"confirmed",E51&lt;&gt;"out",E51&lt;&gt;"partially_returned",E51&lt;&gt;"returned",E51&lt;&gt;"cancelled")),"REVISAR locação","OK"))</x:f>
      </x:c>
    </x:row>
    <x:row r="52" ht="23" customHeight="1">
      <x:c r="A52" s="10"/>
      <x:c r="B52" s="10"/>
      <x:c r="C52" s="11"/>
      <x:c r="D52" s="11"/>
      <x:c r="E52" s="10"/>
      <x:c r="F52" s="10"/>
      <x:c r="G52" s="9" t="str">
        <x:f>IF(COUNTA(A52:F52)=0,"",IF(OR(A52="",COUNTIFS($A$7:$A$106,A52)&lt;&gt;1,COUNTIFS('Clientes'!$A$7:$A$106,B52)&lt;&gt;1,COUNT(C52:D52)&lt;&gt;2,D52&lt;=C52,AND(E52&lt;&gt;"draft",E52&lt;&gt;"confirmed",E52&lt;&gt;"out",E52&lt;&gt;"partially_returned",E52&lt;&gt;"returned",E52&lt;&gt;"cancelled")),"REVISAR locação","OK"))</x:f>
      </x:c>
    </x:row>
    <x:row r="53" ht="23" customHeight="1">
      <x:c r="A53" s="10"/>
      <x:c r="B53" s="10"/>
      <x:c r="C53" s="11"/>
      <x:c r="D53" s="11"/>
      <x:c r="E53" s="10"/>
      <x:c r="F53" s="10"/>
      <x:c r="G53" s="9" t="str">
        <x:f>IF(COUNTA(A53:F53)=0,"",IF(OR(A53="",COUNTIFS($A$7:$A$106,A53)&lt;&gt;1,COUNTIFS('Clientes'!$A$7:$A$106,B53)&lt;&gt;1,COUNT(C53:D53)&lt;&gt;2,D53&lt;=C53,AND(E53&lt;&gt;"draft",E53&lt;&gt;"confirmed",E53&lt;&gt;"out",E53&lt;&gt;"partially_returned",E53&lt;&gt;"returned",E53&lt;&gt;"cancelled")),"REVISAR locação","OK"))</x:f>
      </x:c>
    </x:row>
    <x:row r="54" ht="23" customHeight="1">
      <x:c r="A54" s="10"/>
      <x:c r="B54" s="10"/>
      <x:c r="C54" s="11"/>
      <x:c r="D54" s="11"/>
      <x:c r="E54" s="10"/>
      <x:c r="F54" s="10"/>
      <x:c r="G54" s="9" t="str">
        <x:f>IF(COUNTA(A54:F54)=0,"",IF(OR(A54="",COUNTIFS($A$7:$A$106,A54)&lt;&gt;1,COUNTIFS('Clientes'!$A$7:$A$106,B54)&lt;&gt;1,COUNT(C54:D54)&lt;&gt;2,D54&lt;=C54,AND(E54&lt;&gt;"draft",E54&lt;&gt;"confirmed",E54&lt;&gt;"out",E54&lt;&gt;"partially_returned",E54&lt;&gt;"returned",E54&lt;&gt;"cancelled")),"REVISAR locação","OK"))</x:f>
      </x:c>
    </x:row>
    <x:row r="55" ht="23" customHeight="1">
      <x:c r="A55" s="10"/>
      <x:c r="B55" s="10"/>
      <x:c r="C55" s="11"/>
      <x:c r="D55" s="11"/>
      <x:c r="E55" s="10"/>
      <x:c r="F55" s="10"/>
      <x:c r="G55" s="9" t="str">
        <x:f>IF(COUNTA(A55:F55)=0,"",IF(OR(A55="",COUNTIFS($A$7:$A$106,A55)&lt;&gt;1,COUNTIFS('Clientes'!$A$7:$A$106,B55)&lt;&gt;1,COUNT(C55:D55)&lt;&gt;2,D55&lt;=C55,AND(E55&lt;&gt;"draft",E55&lt;&gt;"confirmed",E55&lt;&gt;"out",E55&lt;&gt;"partially_returned",E55&lt;&gt;"returned",E55&lt;&gt;"cancelled")),"REVISAR locação","OK"))</x:f>
      </x:c>
    </x:row>
    <x:row r="56" ht="23" customHeight="1">
      <x:c r="A56" s="10"/>
      <x:c r="B56" s="10"/>
      <x:c r="C56" s="11"/>
      <x:c r="D56" s="11"/>
      <x:c r="E56" s="10"/>
      <x:c r="F56" s="10"/>
      <x:c r="G56" s="9" t="str">
        <x:f>IF(COUNTA(A56:F56)=0,"",IF(OR(A56="",COUNTIFS($A$7:$A$106,A56)&lt;&gt;1,COUNTIFS('Clientes'!$A$7:$A$106,B56)&lt;&gt;1,COUNT(C56:D56)&lt;&gt;2,D56&lt;=C56,AND(E56&lt;&gt;"draft",E56&lt;&gt;"confirmed",E56&lt;&gt;"out",E56&lt;&gt;"partially_returned",E56&lt;&gt;"returned",E56&lt;&gt;"cancelled")),"REVISAR locação","OK"))</x:f>
      </x:c>
    </x:row>
    <x:row r="57" ht="23" customHeight="1">
      <x:c r="A57" s="10"/>
      <x:c r="B57" s="10"/>
      <x:c r="C57" s="11"/>
      <x:c r="D57" s="11"/>
      <x:c r="E57" s="10"/>
      <x:c r="F57" s="10"/>
      <x:c r="G57" s="9" t="str">
        <x:f>IF(COUNTA(A57:F57)=0,"",IF(OR(A57="",COUNTIFS($A$7:$A$106,A57)&lt;&gt;1,COUNTIFS('Clientes'!$A$7:$A$106,B57)&lt;&gt;1,COUNT(C57:D57)&lt;&gt;2,D57&lt;=C57,AND(E57&lt;&gt;"draft",E57&lt;&gt;"confirmed",E57&lt;&gt;"out",E57&lt;&gt;"partially_returned",E57&lt;&gt;"returned",E57&lt;&gt;"cancelled")),"REVISAR locação","OK"))</x:f>
      </x:c>
    </x:row>
    <x:row r="58" ht="23" customHeight="1">
      <x:c r="A58" s="10"/>
      <x:c r="B58" s="10"/>
      <x:c r="C58" s="11"/>
      <x:c r="D58" s="11"/>
      <x:c r="E58" s="10"/>
      <x:c r="F58" s="10"/>
      <x:c r="G58" s="9" t="str">
        <x:f>IF(COUNTA(A58:F58)=0,"",IF(OR(A58="",COUNTIFS($A$7:$A$106,A58)&lt;&gt;1,COUNTIFS('Clientes'!$A$7:$A$106,B58)&lt;&gt;1,COUNT(C58:D58)&lt;&gt;2,D58&lt;=C58,AND(E58&lt;&gt;"draft",E58&lt;&gt;"confirmed",E58&lt;&gt;"out",E58&lt;&gt;"partially_returned",E58&lt;&gt;"returned",E58&lt;&gt;"cancelled")),"REVISAR locação","OK"))</x:f>
      </x:c>
    </x:row>
    <x:row r="59" ht="23" customHeight="1">
      <x:c r="A59" s="10"/>
      <x:c r="B59" s="10"/>
      <x:c r="C59" s="11"/>
      <x:c r="D59" s="11"/>
      <x:c r="E59" s="10"/>
      <x:c r="F59" s="10"/>
      <x:c r="G59" s="9" t="str">
        <x:f>IF(COUNTA(A59:F59)=0,"",IF(OR(A59="",COUNTIFS($A$7:$A$106,A59)&lt;&gt;1,COUNTIFS('Clientes'!$A$7:$A$106,B59)&lt;&gt;1,COUNT(C59:D59)&lt;&gt;2,D59&lt;=C59,AND(E59&lt;&gt;"draft",E59&lt;&gt;"confirmed",E59&lt;&gt;"out",E59&lt;&gt;"partially_returned",E59&lt;&gt;"returned",E59&lt;&gt;"cancelled")),"REVISAR locação","OK"))</x:f>
      </x:c>
    </x:row>
    <x:row r="60" ht="23" customHeight="1">
      <x:c r="A60" s="10"/>
      <x:c r="B60" s="10"/>
      <x:c r="C60" s="11"/>
      <x:c r="D60" s="11"/>
      <x:c r="E60" s="10"/>
      <x:c r="F60" s="10"/>
      <x:c r="G60" s="9" t="str">
        <x:f>IF(COUNTA(A60:F60)=0,"",IF(OR(A60="",COUNTIFS($A$7:$A$106,A60)&lt;&gt;1,COUNTIFS('Clientes'!$A$7:$A$106,B60)&lt;&gt;1,COUNT(C60:D60)&lt;&gt;2,D60&lt;=C60,AND(E60&lt;&gt;"draft",E60&lt;&gt;"confirmed",E60&lt;&gt;"out",E60&lt;&gt;"partially_returned",E60&lt;&gt;"returned",E60&lt;&gt;"cancelled")),"REVISAR locação","OK"))</x:f>
      </x:c>
    </x:row>
    <x:row r="61" ht="23" customHeight="1">
      <x:c r="A61" s="10"/>
      <x:c r="B61" s="10"/>
      <x:c r="C61" s="11"/>
      <x:c r="D61" s="11"/>
      <x:c r="E61" s="10"/>
      <x:c r="F61" s="10"/>
      <x:c r="G61" s="9" t="str">
        <x:f>IF(COUNTA(A61:F61)=0,"",IF(OR(A61="",COUNTIFS($A$7:$A$106,A61)&lt;&gt;1,COUNTIFS('Clientes'!$A$7:$A$106,B61)&lt;&gt;1,COUNT(C61:D61)&lt;&gt;2,D61&lt;=C61,AND(E61&lt;&gt;"draft",E61&lt;&gt;"confirmed",E61&lt;&gt;"out",E61&lt;&gt;"partially_returned",E61&lt;&gt;"returned",E61&lt;&gt;"cancelled")),"REVISAR locação","OK"))</x:f>
      </x:c>
    </x:row>
    <x:row r="62" ht="23" customHeight="1">
      <x:c r="A62" s="10"/>
      <x:c r="B62" s="10"/>
      <x:c r="C62" s="11"/>
      <x:c r="D62" s="11"/>
      <x:c r="E62" s="10"/>
      <x:c r="F62" s="10"/>
      <x:c r="G62" s="9" t="str">
        <x:f>IF(COUNTA(A62:F62)=0,"",IF(OR(A62="",COUNTIFS($A$7:$A$106,A62)&lt;&gt;1,COUNTIFS('Clientes'!$A$7:$A$106,B62)&lt;&gt;1,COUNT(C62:D62)&lt;&gt;2,D62&lt;=C62,AND(E62&lt;&gt;"draft",E62&lt;&gt;"confirmed",E62&lt;&gt;"out",E62&lt;&gt;"partially_returned",E62&lt;&gt;"returned",E62&lt;&gt;"cancelled")),"REVISAR locação","OK"))</x:f>
      </x:c>
    </x:row>
    <x:row r="63" ht="23" customHeight="1">
      <x:c r="A63" s="10"/>
      <x:c r="B63" s="10"/>
      <x:c r="C63" s="11"/>
      <x:c r="D63" s="11"/>
      <x:c r="E63" s="10"/>
      <x:c r="F63" s="10"/>
      <x:c r="G63" s="9" t="str">
        <x:f>IF(COUNTA(A63:F63)=0,"",IF(OR(A63="",COUNTIFS($A$7:$A$106,A63)&lt;&gt;1,COUNTIFS('Clientes'!$A$7:$A$106,B63)&lt;&gt;1,COUNT(C63:D63)&lt;&gt;2,D63&lt;=C63,AND(E63&lt;&gt;"draft",E63&lt;&gt;"confirmed",E63&lt;&gt;"out",E63&lt;&gt;"partially_returned",E63&lt;&gt;"returned",E63&lt;&gt;"cancelled")),"REVISAR locação","OK"))</x:f>
      </x:c>
    </x:row>
    <x:row r="64" ht="23" customHeight="1">
      <x:c r="A64" s="10"/>
      <x:c r="B64" s="10"/>
      <x:c r="C64" s="11"/>
      <x:c r="D64" s="11"/>
      <x:c r="E64" s="10"/>
      <x:c r="F64" s="10"/>
      <x:c r="G64" s="9" t="str">
        <x:f>IF(COUNTA(A64:F64)=0,"",IF(OR(A64="",COUNTIFS($A$7:$A$106,A64)&lt;&gt;1,COUNTIFS('Clientes'!$A$7:$A$106,B64)&lt;&gt;1,COUNT(C64:D64)&lt;&gt;2,D64&lt;=C64,AND(E64&lt;&gt;"draft",E64&lt;&gt;"confirmed",E64&lt;&gt;"out",E64&lt;&gt;"partially_returned",E64&lt;&gt;"returned",E64&lt;&gt;"cancelled")),"REVISAR locação","OK"))</x:f>
      </x:c>
    </x:row>
    <x:row r="65" ht="23" customHeight="1">
      <x:c r="A65" s="10"/>
      <x:c r="B65" s="10"/>
      <x:c r="C65" s="11"/>
      <x:c r="D65" s="11"/>
      <x:c r="E65" s="10"/>
      <x:c r="F65" s="10"/>
      <x:c r="G65" s="9" t="str">
        <x:f>IF(COUNTA(A65:F65)=0,"",IF(OR(A65="",COUNTIFS($A$7:$A$106,A65)&lt;&gt;1,COUNTIFS('Clientes'!$A$7:$A$106,B65)&lt;&gt;1,COUNT(C65:D65)&lt;&gt;2,D65&lt;=C65,AND(E65&lt;&gt;"draft",E65&lt;&gt;"confirmed",E65&lt;&gt;"out",E65&lt;&gt;"partially_returned",E65&lt;&gt;"returned",E65&lt;&gt;"cancelled")),"REVISAR locação","OK"))</x:f>
      </x:c>
    </x:row>
    <x:row r="66" ht="23" customHeight="1">
      <x:c r="A66" s="10"/>
      <x:c r="B66" s="10"/>
      <x:c r="C66" s="11"/>
      <x:c r="D66" s="11"/>
      <x:c r="E66" s="10"/>
      <x:c r="F66" s="10"/>
      <x:c r="G66" s="9" t="str">
        <x:f>IF(COUNTA(A66:F66)=0,"",IF(OR(A66="",COUNTIFS($A$7:$A$106,A66)&lt;&gt;1,COUNTIFS('Clientes'!$A$7:$A$106,B66)&lt;&gt;1,COUNT(C66:D66)&lt;&gt;2,D66&lt;=C66,AND(E66&lt;&gt;"draft",E66&lt;&gt;"confirmed",E66&lt;&gt;"out",E66&lt;&gt;"partially_returned",E66&lt;&gt;"returned",E66&lt;&gt;"cancelled")),"REVISAR locação","OK"))</x:f>
      </x:c>
    </x:row>
    <x:row r="67" ht="23" customHeight="1">
      <x:c r="A67" s="10"/>
      <x:c r="B67" s="10"/>
      <x:c r="C67" s="11"/>
      <x:c r="D67" s="11"/>
      <x:c r="E67" s="10"/>
      <x:c r="F67" s="10"/>
      <x:c r="G67" s="9" t="str">
        <x:f>IF(COUNTA(A67:F67)=0,"",IF(OR(A67="",COUNTIFS($A$7:$A$106,A67)&lt;&gt;1,COUNTIFS('Clientes'!$A$7:$A$106,B67)&lt;&gt;1,COUNT(C67:D67)&lt;&gt;2,D67&lt;=C67,AND(E67&lt;&gt;"draft",E67&lt;&gt;"confirmed",E67&lt;&gt;"out",E67&lt;&gt;"partially_returned",E67&lt;&gt;"returned",E67&lt;&gt;"cancelled")),"REVISAR locação","OK"))</x:f>
      </x:c>
    </x:row>
    <x:row r="68" ht="23" customHeight="1">
      <x:c r="A68" s="10"/>
      <x:c r="B68" s="10"/>
      <x:c r="C68" s="11"/>
      <x:c r="D68" s="11"/>
      <x:c r="E68" s="10"/>
      <x:c r="F68" s="10"/>
      <x:c r="G68" s="9" t="str">
        <x:f>IF(COUNTA(A68:F68)=0,"",IF(OR(A68="",COUNTIFS($A$7:$A$106,A68)&lt;&gt;1,COUNTIFS('Clientes'!$A$7:$A$106,B68)&lt;&gt;1,COUNT(C68:D68)&lt;&gt;2,D68&lt;=C68,AND(E68&lt;&gt;"draft",E68&lt;&gt;"confirmed",E68&lt;&gt;"out",E68&lt;&gt;"partially_returned",E68&lt;&gt;"returned",E68&lt;&gt;"cancelled")),"REVISAR locação","OK"))</x:f>
      </x:c>
    </x:row>
    <x:row r="69" ht="23" customHeight="1">
      <x:c r="A69" s="10"/>
      <x:c r="B69" s="10"/>
      <x:c r="C69" s="11"/>
      <x:c r="D69" s="11"/>
      <x:c r="E69" s="10"/>
      <x:c r="F69" s="10"/>
      <x:c r="G69" s="9" t="str">
        <x:f>IF(COUNTA(A69:F69)=0,"",IF(OR(A69="",COUNTIFS($A$7:$A$106,A69)&lt;&gt;1,COUNTIFS('Clientes'!$A$7:$A$106,B69)&lt;&gt;1,COUNT(C69:D69)&lt;&gt;2,D69&lt;=C69,AND(E69&lt;&gt;"draft",E69&lt;&gt;"confirmed",E69&lt;&gt;"out",E69&lt;&gt;"partially_returned",E69&lt;&gt;"returned",E69&lt;&gt;"cancelled")),"REVISAR locação","OK"))</x:f>
      </x:c>
    </x:row>
    <x:row r="70" ht="23" customHeight="1">
      <x:c r="A70" s="10"/>
      <x:c r="B70" s="10"/>
      <x:c r="C70" s="11"/>
      <x:c r="D70" s="11"/>
      <x:c r="E70" s="10"/>
      <x:c r="F70" s="10"/>
      <x:c r="G70" s="9" t="str">
        <x:f>IF(COUNTA(A70:F70)=0,"",IF(OR(A70="",COUNTIFS($A$7:$A$106,A70)&lt;&gt;1,COUNTIFS('Clientes'!$A$7:$A$106,B70)&lt;&gt;1,COUNT(C70:D70)&lt;&gt;2,D70&lt;=C70,AND(E70&lt;&gt;"draft",E70&lt;&gt;"confirmed",E70&lt;&gt;"out",E70&lt;&gt;"partially_returned",E70&lt;&gt;"returned",E70&lt;&gt;"cancelled")),"REVISAR locação","OK"))</x:f>
      </x:c>
    </x:row>
    <x:row r="71" ht="23" customHeight="1">
      <x:c r="A71" s="10"/>
      <x:c r="B71" s="10"/>
      <x:c r="C71" s="11"/>
      <x:c r="D71" s="11"/>
      <x:c r="E71" s="10"/>
      <x:c r="F71" s="10"/>
      <x:c r="G71" s="9" t="str">
        <x:f>IF(COUNTA(A71:F71)=0,"",IF(OR(A71="",COUNTIFS($A$7:$A$106,A71)&lt;&gt;1,COUNTIFS('Clientes'!$A$7:$A$106,B71)&lt;&gt;1,COUNT(C71:D71)&lt;&gt;2,D71&lt;=C71,AND(E71&lt;&gt;"draft",E71&lt;&gt;"confirmed",E71&lt;&gt;"out",E71&lt;&gt;"partially_returned",E71&lt;&gt;"returned",E71&lt;&gt;"cancelled")),"REVISAR locação","OK"))</x:f>
      </x:c>
    </x:row>
    <x:row r="72" ht="23" customHeight="1">
      <x:c r="A72" s="10"/>
      <x:c r="B72" s="10"/>
      <x:c r="C72" s="11"/>
      <x:c r="D72" s="11"/>
      <x:c r="E72" s="10"/>
      <x:c r="F72" s="10"/>
      <x:c r="G72" s="9" t="str">
        <x:f>IF(COUNTA(A72:F72)=0,"",IF(OR(A72="",COUNTIFS($A$7:$A$106,A72)&lt;&gt;1,COUNTIFS('Clientes'!$A$7:$A$106,B72)&lt;&gt;1,COUNT(C72:D72)&lt;&gt;2,D72&lt;=C72,AND(E72&lt;&gt;"draft",E72&lt;&gt;"confirmed",E72&lt;&gt;"out",E72&lt;&gt;"partially_returned",E72&lt;&gt;"returned",E72&lt;&gt;"cancelled")),"REVISAR locação","OK"))</x:f>
      </x:c>
    </x:row>
    <x:row r="73" ht="23" customHeight="1">
      <x:c r="A73" s="10"/>
      <x:c r="B73" s="10"/>
      <x:c r="C73" s="11"/>
      <x:c r="D73" s="11"/>
      <x:c r="E73" s="10"/>
      <x:c r="F73" s="10"/>
      <x:c r="G73" s="9" t="str">
        <x:f>IF(COUNTA(A73:F73)=0,"",IF(OR(A73="",COUNTIFS($A$7:$A$106,A73)&lt;&gt;1,COUNTIFS('Clientes'!$A$7:$A$106,B73)&lt;&gt;1,COUNT(C73:D73)&lt;&gt;2,D73&lt;=C73,AND(E73&lt;&gt;"draft",E73&lt;&gt;"confirmed",E73&lt;&gt;"out",E73&lt;&gt;"partially_returned",E73&lt;&gt;"returned",E73&lt;&gt;"cancelled")),"REVISAR locação","OK"))</x:f>
      </x:c>
    </x:row>
    <x:row r="74" ht="23" customHeight="1">
      <x:c r="A74" s="10"/>
      <x:c r="B74" s="10"/>
      <x:c r="C74" s="11"/>
      <x:c r="D74" s="11"/>
      <x:c r="E74" s="10"/>
      <x:c r="F74" s="10"/>
      <x:c r="G74" s="9" t="str">
        <x:f>IF(COUNTA(A74:F74)=0,"",IF(OR(A74="",COUNTIFS($A$7:$A$106,A74)&lt;&gt;1,COUNTIFS('Clientes'!$A$7:$A$106,B74)&lt;&gt;1,COUNT(C74:D74)&lt;&gt;2,D74&lt;=C74,AND(E74&lt;&gt;"draft",E74&lt;&gt;"confirmed",E74&lt;&gt;"out",E74&lt;&gt;"partially_returned",E74&lt;&gt;"returned",E74&lt;&gt;"cancelled")),"REVISAR locação","OK"))</x:f>
      </x:c>
    </x:row>
    <x:row r="75" ht="23" customHeight="1">
      <x:c r="A75" s="10"/>
      <x:c r="B75" s="10"/>
      <x:c r="C75" s="11"/>
      <x:c r="D75" s="11"/>
      <x:c r="E75" s="10"/>
      <x:c r="F75" s="10"/>
      <x:c r="G75" s="9" t="str">
        <x:f>IF(COUNTA(A75:F75)=0,"",IF(OR(A75="",COUNTIFS($A$7:$A$106,A75)&lt;&gt;1,COUNTIFS('Clientes'!$A$7:$A$106,B75)&lt;&gt;1,COUNT(C75:D75)&lt;&gt;2,D75&lt;=C75,AND(E75&lt;&gt;"draft",E75&lt;&gt;"confirmed",E75&lt;&gt;"out",E75&lt;&gt;"partially_returned",E75&lt;&gt;"returned",E75&lt;&gt;"cancelled")),"REVISAR locação","OK"))</x:f>
      </x:c>
    </x:row>
    <x:row r="76" ht="23" customHeight="1">
      <x:c r="A76" s="10"/>
      <x:c r="B76" s="10"/>
      <x:c r="C76" s="11"/>
      <x:c r="D76" s="11"/>
      <x:c r="E76" s="10"/>
      <x:c r="F76" s="10"/>
      <x:c r="G76" s="9" t="str">
        <x:f>IF(COUNTA(A76:F76)=0,"",IF(OR(A76="",COUNTIFS($A$7:$A$106,A76)&lt;&gt;1,COUNTIFS('Clientes'!$A$7:$A$106,B76)&lt;&gt;1,COUNT(C76:D76)&lt;&gt;2,D76&lt;=C76,AND(E76&lt;&gt;"draft",E76&lt;&gt;"confirmed",E76&lt;&gt;"out",E76&lt;&gt;"partially_returned",E76&lt;&gt;"returned",E76&lt;&gt;"cancelled")),"REVISAR locação","OK"))</x:f>
      </x:c>
    </x:row>
    <x:row r="77" ht="23" customHeight="1">
      <x:c r="A77" s="10"/>
      <x:c r="B77" s="10"/>
      <x:c r="C77" s="11"/>
      <x:c r="D77" s="11"/>
      <x:c r="E77" s="10"/>
      <x:c r="F77" s="10"/>
      <x:c r="G77" s="9" t="str">
        <x:f>IF(COUNTA(A77:F77)=0,"",IF(OR(A77="",COUNTIFS($A$7:$A$106,A77)&lt;&gt;1,COUNTIFS('Clientes'!$A$7:$A$106,B77)&lt;&gt;1,COUNT(C77:D77)&lt;&gt;2,D77&lt;=C77,AND(E77&lt;&gt;"draft",E77&lt;&gt;"confirmed",E77&lt;&gt;"out",E77&lt;&gt;"partially_returned",E77&lt;&gt;"returned",E77&lt;&gt;"cancelled")),"REVISAR locação","OK"))</x:f>
      </x:c>
    </x:row>
    <x:row r="78" ht="23" customHeight="1">
      <x:c r="A78" s="10"/>
      <x:c r="B78" s="10"/>
      <x:c r="C78" s="11"/>
      <x:c r="D78" s="11"/>
      <x:c r="E78" s="10"/>
      <x:c r="F78" s="10"/>
      <x:c r="G78" s="9" t="str">
        <x:f>IF(COUNTA(A78:F78)=0,"",IF(OR(A78="",COUNTIFS($A$7:$A$106,A78)&lt;&gt;1,COUNTIFS('Clientes'!$A$7:$A$106,B78)&lt;&gt;1,COUNT(C78:D78)&lt;&gt;2,D78&lt;=C78,AND(E78&lt;&gt;"draft",E78&lt;&gt;"confirmed",E78&lt;&gt;"out",E78&lt;&gt;"partially_returned",E78&lt;&gt;"returned",E78&lt;&gt;"cancelled")),"REVISAR locação","OK"))</x:f>
      </x:c>
    </x:row>
    <x:row r="79" ht="23" customHeight="1">
      <x:c r="A79" s="10"/>
      <x:c r="B79" s="10"/>
      <x:c r="C79" s="11"/>
      <x:c r="D79" s="11"/>
      <x:c r="E79" s="10"/>
      <x:c r="F79" s="10"/>
      <x:c r="G79" s="9" t="str">
        <x:f>IF(COUNTA(A79:F79)=0,"",IF(OR(A79="",COUNTIFS($A$7:$A$106,A79)&lt;&gt;1,COUNTIFS('Clientes'!$A$7:$A$106,B79)&lt;&gt;1,COUNT(C79:D79)&lt;&gt;2,D79&lt;=C79,AND(E79&lt;&gt;"draft",E79&lt;&gt;"confirmed",E79&lt;&gt;"out",E79&lt;&gt;"partially_returned",E79&lt;&gt;"returned",E79&lt;&gt;"cancelled")),"REVISAR locação","OK"))</x:f>
      </x:c>
    </x:row>
    <x:row r="80" ht="23" customHeight="1">
      <x:c r="A80" s="10"/>
      <x:c r="B80" s="10"/>
      <x:c r="C80" s="11"/>
      <x:c r="D80" s="11"/>
      <x:c r="E80" s="10"/>
      <x:c r="F80" s="10"/>
      <x:c r="G80" s="9" t="str">
        <x:f>IF(COUNTA(A80:F80)=0,"",IF(OR(A80="",COUNTIFS($A$7:$A$106,A80)&lt;&gt;1,COUNTIFS('Clientes'!$A$7:$A$106,B80)&lt;&gt;1,COUNT(C80:D80)&lt;&gt;2,D80&lt;=C80,AND(E80&lt;&gt;"draft",E80&lt;&gt;"confirmed",E80&lt;&gt;"out",E80&lt;&gt;"partially_returned",E80&lt;&gt;"returned",E80&lt;&gt;"cancelled")),"REVISAR locação","OK"))</x:f>
      </x:c>
    </x:row>
    <x:row r="81" ht="23" customHeight="1">
      <x:c r="A81" s="10"/>
      <x:c r="B81" s="10"/>
      <x:c r="C81" s="11"/>
      <x:c r="D81" s="11"/>
      <x:c r="E81" s="10"/>
      <x:c r="F81" s="10"/>
      <x:c r="G81" s="9" t="str">
        <x:f>IF(COUNTA(A81:F81)=0,"",IF(OR(A81="",COUNTIFS($A$7:$A$106,A81)&lt;&gt;1,COUNTIFS('Clientes'!$A$7:$A$106,B81)&lt;&gt;1,COUNT(C81:D81)&lt;&gt;2,D81&lt;=C81,AND(E81&lt;&gt;"draft",E81&lt;&gt;"confirmed",E81&lt;&gt;"out",E81&lt;&gt;"partially_returned",E81&lt;&gt;"returned",E81&lt;&gt;"cancelled")),"REVISAR locação","OK"))</x:f>
      </x:c>
    </x:row>
    <x:row r="82" ht="23" customHeight="1">
      <x:c r="A82" s="10"/>
      <x:c r="B82" s="10"/>
      <x:c r="C82" s="11"/>
      <x:c r="D82" s="11"/>
      <x:c r="E82" s="10"/>
      <x:c r="F82" s="10"/>
      <x:c r="G82" s="9" t="str">
        <x:f>IF(COUNTA(A82:F82)=0,"",IF(OR(A82="",COUNTIFS($A$7:$A$106,A82)&lt;&gt;1,COUNTIFS('Clientes'!$A$7:$A$106,B82)&lt;&gt;1,COUNT(C82:D82)&lt;&gt;2,D82&lt;=C82,AND(E82&lt;&gt;"draft",E82&lt;&gt;"confirmed",E82&lt;&gt;"out",E82&lt;&gt;"partially_returned",E82&lt;&gt;"returned",E82&lt;&gt;"cancelled")),"REVISAR locação","OK"))</x:f>
      </x:c>
    </x:row>
    <x:row r="83" ht="23" customHeight="1">
      <x:c r="A83" s="10"/>
      <x:c r="B83" s="10"/>
      <x:c r="C83" s="11"/>
      <x:c r="D83" s="11"/>
      <x:c r="E83" s="10"/>
      <x:c r="F83" s="10"/>
      <x:c r="G83" s="9" t="str">
        <x:f>IF(COUNTA(A83:F83)=0,"",IF(OR(A83="",COUNTIFS($A$7:$A$106,A83)&lt;&gt;1,COUNTIFS('Clientes'!$A$7:$A$106,B83)&lt;&gt;1,COUNT(C83:D83)&lt;&gt;2,D83&lt;=C83,AND(E83&lt;&gt;"draft",E83&lt;&gt;"confirmed",E83&lt;&gt;"out",E83&lt;&gt;"partially_returned",E83&lt;&gt;"returned",E83&lt;&gt;"cancelled")),"REVISAR locação","OK"))</x:f>
      </x:c>
    </x:row>
    <x:row r="84" ht="23" customHeight="1">
      <x:c r="A84" s="10"/>
      <x:c r="B84" s="10"/>
      <x:c r="C84" s="11"/>
      <x:c r="D84" s="11"/>
      <x:c r="E84" s="10"/>
      <x:c r="F84" s="10"/>
      <x:c r="G84" s="9" t="str">
        <x:f>IF(COUNTA(A84:F84)=0,"",IF(OR(A84="",COUNTIFS($A$7:$A$106,A84)&lt;&gt;1,COUNTIFS('Clientes'!$A$7:$A$106,B84)&lt;&gt;1,COUNT(C84:D84)&lt;&gt;2,D84&lt;=C84,AND(E84&lt;&gt;"draft",E84&lt;&gt;"confirmed",E84&lt;&gt;"out",E84&lt;&gt;"partially_returned",E84&lt;&gt;"returned",E84&lt;&gt;"cancelled")),"REVISAR locação","OK"))</x:f>
      </x:c>
    </x:row>
    <x:row r="85" ht="23" customHeight="1">
      <x:c r="A85" s="10"/>
      <x:c r="B85" s="10"/>
      <x:c r="C85" s="11"/>
      <x:c r="D85" s="11"/>
      <x:c r="E85" s="10"/>
      <x:c r="F85" s="10"/>
      <x:c r="G85" s="9" t="str">
        <x:f>IF(COUNTA(A85:F85)=0,"",IF(OR(A85="",COUNTIFS($A$7:$A$106,A85)&lt;&gt;1,COUNTIFS('Clientes'!$A$7:$A$106,B85)&lt;&gt;1,COUNT(C85:D85)&lt;&gt;2,D85&lt;=C85,AND(E85&lt;&gt;"draft",E85&lt;&gt;"confirmed",E85&lt;&gt;"out",E85&lt;&gt;"partially_returned",E85&lt;&gt;"returned",E85&lt;&gt;"cancelled")),"REVISAR locação","OK"))</x:f>
      </x:c>
    </x:row>
    <x:row r="86" ht="23" customHeight="1">
      <x:c r="A86" s="10"/>
      <x:c r="B86" s="10"/>
      <x:c r="C86" s="11"/>
      <x:c r="D86" s="11"/>
      <x:c r="E86" s="10"/>
      <x:c r="F86" s="10"/>
      <x:c r="G86" s="9" t="str">
        <x:f>IF(COUNTA(A86:F86)=0,"",IF(OR(A86="",COUNTIFS($A$7:$A$106,A86)&lt;&gt;1,COUNTIFS('Clientes'!$A$7:$A$106,B86)&lt;&gt;1,COUNT(C86:D86)&lt;&gt;2,D86&lt;=C86,AND(E86&lt;&gt;"draft",E86&lt;&gt;"confirmed",E86&lt;&gt;"out",E86&lt;&gt;"partially_returned",E86&lt;&gt;"returned",E86&lt;&gt;"cancelled")),"REVISAR locação","OK"))</x:f>
      </x:c>
    </x:row>
    <x:row r="87" ht="23" customHeight="1">
      <x:c r="A87" s="10"/>
      <x:c r="B87" s="10"/>
      <x:c r="C87" s="11"/>
      <x:c r="D87" s="11"/>
      <x:c r="E87" s="10"/>
      <x:c r="F87" s="10"/>
      <x:c r="G87" s="9" t="str">
        <x:f>IF(COUNTA(A87:F87)=0,"",IF(OR(A87="",COUNTIFS($A$7:$A$106,A87)&lt;&gt;1,COUNTIFS('Clientes'!$A$7:$A$106,B87)&lt;&gt;1,COUNT(C87:D87)&lt;&gt;2,D87&lt;=C87,AND(E87&lt;&gt;"draft",E87&lt;&gt;"confirmed",E87&lt;&gt;"out",E87&lt;&gt;"partially_returned",E87&lt;&gt;"returned",E87&lt;&gt;"cancelled")),"REVISAR locação","OK"))</x:f>
      </x:c>
    </x:row>
    <x:row r="88" ht="23" customHeight="1">
      <x:c r="A88" s="10"/>
      <x:c r="B88" s="10"/>
      <x:c r="C88" s="11"/>
      <x:c r="D88" s="11"/>
      <x:c r="E88" s="10"/>
      <x:c r="F88" s="10"/>
      <x:c r="G88" s="9" t="str">
        <x:f>IF(COUNTA(A88:F88)=0,"",IF(OR(A88="",COUNTIFS($A$7:$A$106,A88)&lt;&gt;1,COUNTIFS('Clientes'!$A$7:$A$106,B88)&lt;&gt;1,COUNT(C88:D88)&lt;&gt;2,D88&lt;=C88,AND(E88&lt;&gt;"draft",E88&lt;&gt;"confirmed",E88&lt;&gt;"out",E88&lt;&gt;"partially_returned",E88&lt;&gt;"returned",E88&lt;&gt;"cancelled")),"REVISAR locação","OK"))</x:f>
      </x:c>
    </x:row>
    <x:row r="89" ht="23" customHeight="1">
      <x:c r="A89" s="10"/>
      <x:c r="B89" s="10"/>
      <x:c r="C89" s="11"/>
      <x:c r="D89" s="11"/>
      <x:c r="E89" s="10"/>
      <x:c r="F89" s="10"/>
      <x:c r="G89" s="9" t="str">
        <x:f>IF(COUNTA(A89:F89)=0,"",IF(OR(A89="",COUNTIFS($A$7:$A$106,A89)&lt;&gt;1,COUNTIFS('Clientes'!$A$7:$A$106,B89)&lt;&gt;1,COUNT(C89:D89)&lt;&gt;2,D89&lt;=C89,AND(E89&lt;&gt;"draft",E89&lt;&gt;"confirmed",E89&lt;&gt;"out",E89&lt;&gt;"partially_returned",E89&lt;&gt;"returned",E89&lt;&gt;"cancelled")),"REVISAR locação","OK"))</x:f>
      </x:c>
    </x:row>
    <x:row r="90" ht="23" customHeight="1">
      <x:c r="A90" s="10"/>
      <x:c r="B90" s="10"/>
      <x:c r="C90" s="11"/>
      <x:c r="D90" s="11"/>
      <x:c r="E90" s="10"/>
      <x:c r="F90" s="10"/>
      <x:c r="G90" s="9" t="str">
        <x:f>IF(COUNTA(A90:F90)=0,"",IF(OR(A90="",COUNTIFS($A$7:$A$106,A90)&lt;&gt;1,COUNTIFS('Clientes'!$A$7:$A$106,B90)&lt;&gt;1,COUNT(C90:D90)&lt;&gt;2,D90&lt;=C90,AND(E90&lt;&gt;"draft",E90&lt;&gt;"confirmed",E90&lt;&gt;"out",E90&lt;&gt;"partially_returned",E90&lt;&gt;"returned",E90&lt;&gt;"cancelled")),"REVISAR locação","OK"))</x:f>
      </x:c>
    </x:row>
    <x:row r="91" ht="23" customHeight="1">
      <x:c r="A91" s="10"/>
      <x:c r="B91" s="10"/>
      <x:c r="C91" s="11"/>
      <x:c r="D91" s="11"/>
      <x:c r="E91" s="10"/>
      <x:c r="F91" s="10"/>
      <x:c r="G91" s="9" t="str">
        <x:f>IF(COUNTA(A91:F91)=0,"",IF(OR(A91="",COUNTIFS($A$7:$A$106,A91)&lt;&gt;1,COUNTIFS('Clientes'!$A$7:$A$106,B91)&lt;&gt;1,COUNT(C91:D91)&lt;&gt;2,D91&lt;=C91,AND(E91&lt;&gt;"draft",E91&lt;&gt;"confirmed",E91&lt;&gt;"out",E91&lt;&gt;"partially_returned",E91&lt;&gt;"returned",E91&lt;&gt;"cancelled")),"REVISAR locação","OK"))</x:f>
      </x:c>
    </x:row>
    <x:row r="92" ht="23" customHeight="1">
      <x:c r="A92" s="10"/>
      <x:c r="B92" s="10"/>
      <x:c r="C92" s="11"/>
      <x:c r="D92" s="11"/>
      <x:c r="E92" s="10"/>
      <x:c r="F92" s="10"/>
      <x:c r="G92" s="9" t="str">
        <x:f>IF(COUNTA(A92:F92)=0,"",IF(OR(A92="",COUNTIFS($A$7:$A$106,A92)&lt;&gt;1,COUNTIFS('Clientes'!$A$7:$A$106,B92)&lt;&gt;1,COUNT(C92:D92)&lt;&gt;2,D92&lt;=C92,AND(E92&lt;&gt;"draft",E92&lt;&gt;"confirmed",E92&lt;&gt;"out",E92&lt;&gt;"partially_returned",E92&lt;&gt;"returned",E92&lt;&gt;"cancelled")),"REVISAR locação","OK"))</x:f>
      </x:c>
    </x:row>
    <x:row r="93" ht="23" customHeight="1">
      <x:c r="A93" s="10"/>
      <x:c r="B93" s="10"/>
      <x:c r="C93" s="11"/>
      <x:c r="D93" s="11"/>
      <x:c r="E93" s="10"/>
      <x:c r="F93" s="10"/>
      <x:c r="G93" s="9" t="str">
        <x:f>IF(COUNTA(A93:F93)=0,"",IF(OR(A93="",COUNTIFS($A$7:$A$106,A93)&lt;&gt;1,COUNTIFS('Clientes'!$A$7:$A$106,B93)&lt;&gt;1,COUNT(C93:D93)&lt;&gt;2,D93&lt;=C93,AND(E93&lt;&gt;"draft",E93&lt;&gt;"confirmed",E93&lt;&gt;"out",E93&lt;&gt;"partially_returned",E93&lt;&gt;"returned",E93&lt;&gt;"cancelled")),"REVISAR locação","OK"))</x:f>
      </x:c>
    </x:row>
    <x:row r="94" ht="23" customHeight="1">
      <x:c r="A94" s="10"/>
      <x:c r="B94" s="10"/>
      <x:c r="C94" s="11"/>
      <x:c r="D94" s="11"/>
      <x:c r="E94" s="10"/>
      <x:c r="F94" s="10"/>
      <x:c r="G94" s="9" t="str">
        <x:f>IF(COUNTA(A94:F94)=0,"",IF(OR(A94="",COUNTIFS($A$7:$A$106,A94)&lt;&gt;1,COUNTIFS('Clientes'!$A$7:$A$106,B94)&lt;&gt;1,COUNT(C94:D94)&lt;&gt;2,D94&lt;=C94,AND(E94&lt;&gt;"draft",E94&lt;&gt;"confirmed",E94&lt;&gt;"out",E94&lt;&gt;"partially_returned",E94&lt;&gt;"returned",E94&lt;&gt;"cancelled")),"REVISAR locação","OK"))</x:f>
      </x:c>
    </x:row>
    <x:row r="95" ht="23" customHeight="1">
      <x:c r="A95" s="10"/>
      <x:c r="B95" s="10"/>
      <x:c r="C95" s="11"/>
      <x:c r="D95" s="11"/>
      <x:c r="E95" s="10"/>
      <x:c r="F95" s="10"/>
      <x:c r="G95" s="9" t="str">
        <x:f>IF(COUNTA(A95:F95)=0,"",IF(OR(A95="",COUNTIFS($A$7:$A$106,A95)&lt;&gt;1,COUNTIFS('Clientes'!$A$7:$A$106,B95)&lt;&gt;1,COUNT(C95:D95)&lt;&gt;2,D95&lt;=C95,AND(E95&lt;&gt;"draft",E95&lt;&gt;"confirmed",E95&lt;&gt;"out",E95&lt;&gt;"partially_returned",E95&lt;&gt;"returned",E95&lt;&gt;"cancelled")),"REVISAR locação","OK"))</x:f>
      </x:c>
    </x:row>
    <x:row r="96" ht="23" customHeight="1">
      <x:c r="A96" s="10"/>
      <x:c r="B96" s="10"/>
      <x:c r="C96" s="11"/>
      <x:c r="D96" s="11"/>
      <x:c r="E96" s="10"/>
      <x:c r="F96" s="10"/>
      <x:c r="G96" s="9" t="str">
        <x:f>IF(COUNTA(A96:F96)=0,"",IF(OR(A96="",COUNTIFS($A$7:$A$106,A96)&lt;&gt;1,COUNTIFS('Clientes'!$A$7:$A$106,B96)&lt;&gt;1,COUNT(C96:D96)&lt;&gt;2,D96&lt;=C96,AND(E96&lt;&gt;"draft",E96&lt;&gt;"confirmed",E96&lt;&gt;"out",E96&lt;&gt;"partially_returned",E96&lt;&gt;"returned",E96&lt;&gt;"cancelled")),"REVISAR locação","OK"))</x:f>
      </x:c>
    </x:row>
    <x:row r="97" ht="23" customHeight="1">
      <x:c r="A97" s="10"/>
      <x:c r="B97" s="10"/>
      <x:c r="C97" s="11"/>
      <x:c r="D97" s="11"/>
      <x:c r="E97" s="10"/>
      <x:c r="F97" s="10"/>
      <x:c r="G97" s="9" t="str">
        <x:f>IF(COUNTA(A97:F97)=0,"",IF(OR(A97="",COUNTIFS($A$7:$A$106,A97)&lt;&gt;1,COUNTIFS('Clientes'!$A$7:$A$106,B97)&lt;&gt;1,COUNT(C97:D97)&lt;&gt;2,D97&lt;=C97,AND(E97&lt;&gt;"draft",E97&lt;&gt;"confirmed",E97&lt;&gt;"out",E97&lt;&gt;"partially_returned",E97&lt;&gt;"returned",E97&lt;&gt;"cancelled")),"REVISAR locação","OK"))</x:f>
      </x:c>
    </x:row>
    <x:row r="98" ht="23" customHeight="1">
      <x:c r="A98" s="10"/>
      <x:c r="B98" s="10"/>
      <x:c r="C98" s="11"/>
      <x:c r="D98" s="11"/>
      <x:c r="E98" s="10"/>
      <x:c r="F98" s="10"/>
      <x:c r="G98" s="9" t="str">
        <x:f>IF(COUNTA(A98:F98)=0,"",IF(OR(A98="",COUNTIFS($A$7:$A$106,A98)&lt;&gt;1,COUNTIFS('Clientes'!$A$7:$A$106,B98)&lt;&gt;1,COUNT(C98:D98)&lt;&gt;2,D98&lt;=C98,AND(E98&lt;&gt;"draft",E98&lt;&gt;"confirmed",E98&lt;&gt;"out",E98&lt;&gt;"partially_returned",E98&lt;&gt;"returned",E98&lt;&gt;"cancelled")),"REVISAR locação","OK"))</x:f>
      </x:c>
    </x:row>
    <x:row r="99" ht="23" customHeight="1">
      <x:c r="A99" s="10"/>
      <x:c r="B99" s="10"/>
      <x:c r="C99" s="11"/>
      <x:c r="D99" s="11"/>
      <x:c r="E99" s="10"/>
      <x:c r="F99" s="10"/>
      <x:c r="G99" s="9" t="str">
        <x:f>IF(COUNTA(A99:F99)=0,"",IF(OR(A99="",COUNTIFS($A$7:$A$106,A99)&lt;&gt;1,COUNTIFS('Clientes'!$A$7:$A$106,B99)&lt;&gt;1,COUNT(C99:D99)&lt;&gt;2,D99&lt;=C99,AND(E99&lt;&gt;"draft",E99&lt;&gt;"confirmed",E99&lt;&gt;"out",E99&lt;&gt;"partially_returned",E99&lt;&gt;"returned",E99&lt;&gt;"cancelled")),"REVISAR locação","OK"))</x:f>
      </x:c>
    </x:row>
    <x:row r="100" ht="23" customHeight="1">
      <x:c r="A100" s="10"/>
      <x:c r="B100" s="10"/>
      <x:c r="C100" s="11"/>
      <x:c r="D100" s="11"/>
      <x:c r="E100" s="10"/>
      <x:c r="F100" s="10"/>
      <x:c r="G100" s="9" t="str">
        <x:f>IF(COUNTA(A100:F100)=0,"",IF(OR(A100="",COUNTIFS($A$7:$A$106,A100)&lt;&gt;1,COUNTIFS('Clientes'!$A$7:$A$106,B100)&lt;&gt;1,COUNT(C100:D100)&lt;&gt;2,D100&lt;=C100,AND(E100&lt;&gt;"draft",E100&lt;&gt;"confirmed",E100&lt;&gt;"out",E100&lt;&gt;"partially_returned",E100&lt;&gt;"returned",E100&lt;&gt;"cancelled")),"REVISAR locação","OK"))</x:f>
      </x:c>
    </x:row>
    <x:row r="101" ht="23" customHeight="1">
      <x:c r="A101" s="10"/>
      <x:c r="B101" s="10"/>
      <x:c r="C101" s="11"/>
      <x:c r="D101" s="11"/>
      <x:c r="E101" s="10"/>
      <x:c r="F101" s="10"/>
      <x:c r="G101" s="9" t="str">
        <x:f>IF(COUNTA(A101:F101)=0,"",IF(OR(A101="",COUNTIFS($A$7:$A$106,A101)&lt;&gt;1,COUNTIFS('Clientes'!$A$7:$A$106,B101)&lt;&gt;1,COUNT(C101:D101)&lt;&gt;2,D101&lt;=C101,AND(E101&lt;&gt;"draft",E101&lt;&gt;"confirmed",E101&lt;&gt;"out",E101&lt;&gt;"partially_returned",E101&lt;&gt;"returned",E101&lt;&gt;"cancelled")),"REVISAR locação","OK"))</x:f>
      </x:c>
    </x:row>
    <x:row r="102" ht="23" customHeight="1">
      <x:c r="A102" s="10"/>
      <x:c r="B102" s="10"/>
      <x:c r="C102" s="11"/>
      <x:c r="D102" s="11"/>
      <x:c r="E102" s="10"/>
      <x:c r="F102" s="10"/>
      <x:c r="G102" s="9" t="str">
        <x:f>IF(COUNTA(A102:F102)=0,"",IF(OR(A102="",COUNTIFS($A$7:$A$106,A102)&lt;&gt;1,COUNTIFS('Clientes'!$A$7:$A$106,B102)&lt;&gt;1,COUNT(C102:D102)&lt;&gt;2,D102&lt;=C102,AND(E102&lt;&gt;"draft",E102&lt;&gt;"confirmed",E102&lt;&gt;"out",E102&lt;&gt;"partially_returned",E102&lt;&gt;"returned",E102&lt;&gt;"cancelled")),"REVISAR locação","OK"))</x:f>
      </x:c>
    </x:row>
    <x:row r="103" ht="23" customHeight="1">
      <x:c r="A103" s="10"/>
      <x:c r="B103" s="10"/>
      <x:c r="C103" s="11"/>
      <x:c r="D103" s="11"/>
      <x:c r="E103" s="10"/>
      <x:c r="F103" s="10"/>
      <x:c r="G103" s="9" t="str">
        <x:f>IF(COUNTA(A103:F103)=0,"",IF(OR(A103="",COUNTIFS($A$7:$A$106,A103)&lt;&gt;1,COUNTIFS('Clientes'!$A$7:$A$106,B103)&lt;&gt;1,COUNT(C103:D103)&lt;&gt;2,D103&lt;=C103,AND(E103&lt;&gt;"draft",E103&lt;&gt;"confirmed",E103&lt;&gt;"out",E103&lt;&gt;"partially_returned",E103&lt;&gt;"returned",E103&lt;&gt;"cancelled")),"REVISAR locação","OK"))</x:f>
      </x:c>
    </x:row>
    <x:row r="104" ht="23" customHeight="1">
      <x:c r="A104" s="10"/>
      <x:c r="B104" s="10"/>
      <x:c r="C104" s="11"/>
      <x:c r="D104" s="11"/>
      <x:c r="E104" s="10"/>
      <x:c r="F104" s="10"/>
      <x:c r="G104" s="9" t="str">
        <x:f>IF(COUNTA(A104:F104)=0,"",IF(OR(A104="",COUNTIFS($A$7:$A$106,A104)&lt;&gt;1,COUNTIFS('Clientes'!$A$7:$A$106,B104)&lt;&gt;1,COUNT(C104:D104)&lt;&gt;2,D104&lt;=C104,AND(E104&lt;&gt;"draft",E104&lt;&gt;"confirmed",E104&lt;&gt;"out",E104&lt;&gt;"partially_returned",E104&lt;&gt;"returned",E104&lt;&gt;"cancelled")),"REVISAR locação","OK"))</x:f>
      </x:c>
    </x:row>
    <x:row r="105" ht="23" customHeight="1">
      <x:c r="A105" s="10"/>
      <x:c r="B105" s="10"/>
      <x:c r="C105" s="11"/>
      <x:c r="D105" s="11"/>
      <x:c r="E105" s="10"/>
      <x:c r="F105" s="10"/>
      <x:c r="G105" s="9" t="str">
        <x:f>IF(COUNTA(A105:F105)=0,"",IF(OR(A105="",COUNTIFS($A$7:$A$106,A105)&lt;&gt;1,COUNTIFS('Clientes'!$A$7:$A$106,B105)&lt;&gt;1,COUNT(C105:D105)&lt;&gt;2,D105&lt;=C105,AND(E105&lt;&gt;"draft",E105&lt;&gt;"confirmed",E105&lt;&gt;"out",E105&lt;&gt;"partially_returned",E105&lt;&gt;"returned",E105&lt;&gt;"cancelled")),"REVISAR locação","OK"))</x:f>
      </x:c>
    </x:row>
    <x:row r="106" ht="23" customHeight="1">
      <x:c r="A106" s="10"/>
      <x:c r="B106" s="10"/>
      <x:c r="C106" s="11"/>
      <x:c r="D106" s="11"/>
      <x:c r="E106" s="10"/>
      <x:c r="F106" s="10"/>
      <x:c r="G106" s="9" t="str">
        <x:f>IF(COUNTA(A106:F106)=0,"",IF(OR(A106="",COUNTIFS($A$7:$A$106,A106)&lt;&gt;1,COUNTIFS('Clientes'!$A$7:$A$106,B106)&lt;&gt;1,COUNT(C106:D106)&lt;&gt;2,D106&lt;=C106,AND(E106&lt;&gt;"draft",E106&lt;&gt;"confirmed",E106&lt;&gt;"out",E106&lt;&gt;"partially_returned",E106&lt;&gt;"returned",E106&lt;&gt;"cancelled")),"REVISAR locação","OK"))</x:f>
      </x:c>
    </x:row>
  </x:sheetData>
  <x:conditionalFormatting sqref="G7:G106">
    <x:cfRule type="containsText" dxfId="2" priority="1" operator="containsText" text="REVISAR"/>
  </x:conditionalFormatting>
  <x:dataValidations count="1">
    <x:dataValidation type="list" sqref="E7:E106">
      <x:formula1>"draft,confirmed,out,partially_returned,returned,cancelled"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18" hidden="0" customWidth="1"/>
    <x:col min="4" max="4" width="14" hidden="0" customWidth="1"/>
    <x:col min="5" max="5" width="19" hidden="0" customWidth="1"/>
    <x:col min="6" max="6" width="25" hidden="0" customWidth="1"/>
    <x:col min="7" max="7" width="24" hidden="0" customWidth="1"/>
    <x:col min="8" max="8" width="24" hidden="0" customWidth="1"/>
    <x:col min="9" max="9" width="15" hidden="0" customWidth="1"/>
    <x:col min="10" max="10" width="26" hidden="0" customWidth="1"/>
    <x:col min="11" max="11" width="12" hidden="0" customWidth="1"/>
    <x:col min="12" max="12" width="20" hidden="0" customWidth="1"/>
    <x:col min="13" max="13" width="14" hidden="0" customWidth="1"/>
    <x:col min="14" max="14" width="1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3" t="str">
        <x:v>Itens da locação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4" t="str">
        <x:v>Datas cinza incluem preparação/limpeza. Fim ajustado é manual; veja devolução parcial em Instrucoes.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4" customHeight="1">
      <x:c r="A6" s="8" t="str">
        <x:v>Linha</x:v>
      </x:c>
      <x:c r="B6" s="8" t="str">
        <x:v>Locação</x:v>
      </x:c>
      <x:c r="C6" s="8" t="str">
        <x:v>Equipamento</x:v>
      </x:c>
      <x:c r="D6" s="8" t="str">
        <x:v>Quantidade</x:v>
      </x:c>
      <x:c r="E6" s="8" t="str">
        <x:v>Diária (centavos)</x:v>
      </x:c>
      <x:c r="F6" s="8" t="str">
        <x:v>Fim ajustado (opcional)</x:v>
      </x:c>
      <x:c r="G6" s="8" t="str">
        <x:v>Início ocupado</x:v>
      </x:c>
      <x:c r="H6" s="8" t="str">
        <x:v>Fim ocupado</x:v>
      </x:c>
      <x:c r="I6" s="8" t="str">
        <x:v>Ocupa? 1/0</x:v>
      </x:c>
      <x:c r="J6" s="8" t="str">
        <x:v>Validação</x:v>
      </x:c>
      <x:c r="K6" s="8" t="str">
        <x:v>Diárias</x:v>
      </x:c>
      <x:c r="L6" s="8" t="str">
        <x:v>Total (centavos)</x:v>
      </x:c>
      <x:c r="M6" s="8" t="str">
        <x:v>Devolvido</x:v>
      </x:c>
      <x:c r="N6" s="8" t="str">
        <x:v>Pendente</x:v>
      </x:c>
    </x:row>
    <x:row r="7" ht="23" customHeight="1">
      <x:c r="A7" s="10" t="str">
        <x:v>IT-001</x:v>
      </x:c>
      <x:c r="B7" s="10" t="str">
        <x:v>LOC-001</x:v>
      </x:c>
      <x:c r="C7" s="10" t="str">
        <x:v>EQ-001</x:v>
      </x:c>
      <x:c r="D7" s="10" t="n">
        <x:v>60</x:v>
      </x:c>
      <x:c r="E7" s="10" t="n">
        <x:v>500</x:v>
      </x:c>
      <x:c r="F7" s="11"/>
      <x:c r="G7" s="12" t="n">
        <x:f>IF(A7="","",IF(OR(COUNTIFS('Locacoes'!$A$7:$A$106,B7)&lt;&gt;1,COUNTIFS('Equipamentos'!$A$7:$A$106,C7)&lt;&gt;1),"n.a.",INDEX('Locacoes'!$C$7:$C$106,MATCH(B7,'Locacoes'!$A$7:$A$106,0))-INDEX('Equipamentos'!$G$7:$G$106,MATCH(C7,'Equipamentos'!$A$7:$A$106,0))/1440))</x:f>
        <x:v>46305.33333333333</x:v>
      </x:c>
      <x:c r="H7" s="12" t="n">
        <x:f>IF(A7="","",IF(OR(COUNTIFS('Locacoes'!$A$7:$A$106,B7)&lt;&gt;1,COUNTIFS('Equipamentos'!$A$7:$A$106,C7)&lt;&gt;1),"n.a.",IF(F7&lt;&gt;"",F7,INDEX('Locacoes'!$D$7:$D$106,MATCH(B7,'Locacoes'!$A$7:$A$106,0))+INDEX('Equipamentos'!$H$7:$H$106,MATCH(C7,'Equipamentos'!$A$7:$A$106,0))/1440)))</x:f>
        <x:v>46305.5</x:v>
      </x:c>
      <x:c r="I7" s="9" t="n">
        <x:f>IF(A7="","",IF(COUNTIFS('Locacoes'!$A$7:$A$106,B7)&lt;&gt;1,0,IF(OR(INDEX('Locacoes'!$E$7:$E$106,MATCH(B7,'Locacoes'!$A$7:$A$106,0))="draft",INDEX('Locacoes'!$E$7:$E$106,MATCH(B7,'Locacoes'!$A$7:$A$106,0))="cancelled"),0,1)))</x:f>
        <x:v>1</x:v>
      </x:c>
      <x:c r="J7" s="9" t="str">
        <x:f>IF(COUNTA(A7:F7)=0,"",IF(OR(A7="",COUNTIFS($A$7:$A$106,A7)&lt;&gt;1,COUNTIFS('Locacoes'!$A$7:$A$106,B7)&lt;&gt;1,COUNTIFS('Equipamentos'!$A$7:$A$106,C7)&lt;&gt;1,COUNT(D7:E7)&lt;&gt;2,D7&lt;=0,D7&lt;&gt;INT(D7),E7&lt;0,E7&lt;&gt;INT(E7),COUNT(G7:H7)&lt;&gt;2,H7&lt;=G7,AND(F7&lt;&gt;"",NOT(ISNUMBER(F7)))) ,"REVISAR item","OK"))</x:f>
        <x:v>OK</x:v>
      </x:c>
      <x:c r="K7" s="9" t="n">
        <x:f>IF(A7="","",IF(J7&lt;&gt;"OK","n.a.",MAX(1,ROUNDUP(INDEX('Locacoes'!$D$7:$D$106,MATCH(B7,'Locacoes'!$A$7:$A$106,0))-INDEX('Locacoes'!$C$7:$C$106,MATCH(B7,'Locacoes'!$A$7:$A$106,0)),0))))</x:f>
        <x:v>1</x:v>
      </x:c>
      <x:c r="L7" s="9" t="n">
        <x:f>IF(A7="","",IF(J7&lt;&gt;"OK","n.a.",D7*E7*K7))</x:f>
        <x:v>30000</x:v>
      </x:c>
      <x:c r="M7" s="9" t="n">
        <x:f>IF(A7="","",SUMIFS('Devolucoes'!$D$7:$D$106,'Devolucoes'!$B$7:$B$106,A7)+SUMIFS('Devolucoes'!$E$7:$E$106,'Devolucoes'!$B$7:$B$106,A7))</x:f>
        <x:v>0</x:v>
      </x:c>
      <x:c r="N7" s="9" t="n">
        <x:f>IF(A7="","",D7-M7)</x:f>
        <x:v>60</x:v>
      </x:c>
    </x:row>
    <x:row r="8" ht="23" customHeight="1">
      <x:c r="A8" s="10" t="str">
        <x:v>IT-002</x:v>
      </x:c>
      <x:c r="B8" s="10" t="str">
        <x:v>LOC-002</x:v>
      </x:c>
      <x:c r="C8" s="10" t="str">
        <x:v>EQ-001</x:v>
      </x:c>
      <x:c r="D8" s="10" t="n">
        <x:v>70</x:v>
      </x:c>
      <x:c r="E8" s="10" t="n">
        <x:v>500</x:v>
      </x:c>
      <x:c r="F8" s="11"/>
      <x:c r="G8" s="12" t="n">
        <x:f>IF(A8="","",IF(OR(COUNTIFS('Locacoes'!$A$7:$A$106,B8)&lt;&gt;1,COUNTIFS('Equipamentos'!$A$7:$A$106,C8)&lt;&gt;1),"n.a.",INDEX('Locacoes'!$C$7:$C$106,MATCH(B8,'Locacoes'!$A$7:$A$106,0))-INDEX('Equipamentos'!$G$7:$G$106,MATCH(C8,'Equipamentos'!$A$7:$A$106,0))/1440))</x:f>
        <x:v>46305.5</x:v>
      </x:c>
      <x:c r="H8" s="12" t="n">
        <x:f>IF(A8="","",IF(OR(COUNTIFS('Locacoes'!$A$7:$A$106,B8)&lt;&gt;1,COUNTIFS('Equipamentos'!$A$7:$A$106,C8)&lt;&gt;1),"n.a.",IF(F8&lt;&gt;"",F8,INDEX('Locacoes'!$D$7:$D$106,MATCH(B8,'Locacoes'!$A$7:$A$106,0))+INDEX('Equipamentos'!$H$7:$H$106,MATCH(C8,'Equipamentos'!$A$7:$A$106,0))/1440)))</x:f>
        <x:v>46305.75</x:v>
      </x:c>
      <x:c r="I8" s="9" t="n">
        <x:f>IF(A8="","",IF(COUNTIFS('Locacoes'!$A$7:$A$106,B8)&lt;&gt;1,0,IF(OR(INDEX('Locacoes'!$E$7:$E$106,MATCH(B8,'Locacoes'!$A$7:$A$106,0))="draft",INDEX('Locacoes'!$E$7:$E$106,MATCH(B8,'Locacoes'!$A$7:$A$106,0))="cancelled"),0,1)))</x:f>
        <x:v>1</x:v>
      </x:c>
      <x:c r="J8" s="9" t="str">
        <x:f>IF(COUNTA(A8:F8)=0,"",IF(OR(A8="",COUNTIFS($A$7:$A$106,A8)&lt;&gt;1,COUNTIFS('Locacoes'!$A$7:$A$106,B8)&lt;&gt;1,COUNTIFS('Equipamentos'!$A$7:$A$106,C8)&lt;&gt;1,COUNT(D8:E8)&lt;&gt;2,D8&lt;=0,D8&lt;&gt;INT(D8),E8&lt;0,E8&lt;&gt;INT(E8),COUNT(G8:H8)&lt;&gt;2,H8&lt;=G8,AND(F8&lt;&gt;"",NOT(ISNUMBER(F8)))) ,"REVISAR item","OK"))</x:f>
        <x:v>OK</x:v>
      </x:c>
      <x:c r="K8" s="9" t="n">
        <x:f>IF(A8="","",IF(J8&lt;&gt;"OK","n.a.",MAX(1,ROUNDUP(INDEX('Locacoes'!$D$7:$D$106,MATCH(B8,'Locacoes'!$A$7:$A$106,0))-INDEX('Locacoes'!$C$7:$C$106,MATCH(B8,'Locacoes'!$A$7:$A$106,0)),0))))</x:f>
        <x:v>1</x:v>
      </x:c>
      <x:c r="L8" s="9" t="n">
        <x:f>IF(A8="","",IF(J8&lt;&gt;"OK","n.a.",D8*E8*K8))</x:f>
        <x:v>35000</x:v>
      </x:c>
      <x:c r="M8" s="9" t="n">
        <x:f>IF(A8="","",SUMIFS('Devolucoes'!$D$7:$D$106,'Devolucoes'!$B$7:$B$106,A8)+SUMIFS('Devolucoes'!$E$7:$E$106,'Devolucoes'!$B$7:$B$106,A8))</x:f>
        <x:v>0</x:v>
      </x:c>
      <x:c r="N8" s="9" t="n">
        <x:f>IF(A8="","",D8-M8)</x:f>
        <x:v>70</x:v>
      </x:c>
    </x:row>
    <x:row r="9" ht="23" customHeight="1">
      <x:c r="A9" s="10" t="str">
        <x:v>IT-003</x:v>
      </x:c>
      <x:c r="B9" s="10" t="str">
        <x:v>LOC-003</x:v>
      </x:c>
      <x:c r="C9" s="10" t="str">
        <x:v>EQ-003</x:v>
      </x:c>
      <x:c r="D9" s="10" t="n">
        <x:v>1</x:v>
      </x:c>
      <x:c r="E9" s="10" t="n">
        <x:v>9000</x:v>
      </x:c>
      <x:c r="F9" s="11"/>
      <x:c r="G9" s="12" t="n">
        <x:f>IF(A9="","",IF(OR(COUNTIFS('Locacoes'!$A$7:$A$106,B9)&lt;&gt;1,COUNTIFS('Equipamentos'!$A$7:$A$106,C9)&lt;&gt;1),"n.a.",INDEX('Locacoes'!$C$7:$C$106,MATCH(B9,'Locacoes'!$A$7:$A$106,0))-INDEX('Equipamentos'!$G$7:$G$106,MATCH(C9,'Equipamentos'!$A$7:$A$106,0))/1440))</x:f>
        <x:v>46306.31249999999</x:v>
      </x:c>
      <x:c r="H9" s="12" t="n">
        <x:f>IF(A9="","",IF(OR(COUNTIFS('Locacoes'!$A$7:$A$106,B9)&lt;&gt;1,COUNTIFS('Equipamentos'!$A$7:$A$106,C9)&lt;&gt;1),"n.a.",IF(F9&lt;&gt;"",F9,INDEX('Locacoes'!$D$7:$D$106,MATCH(B9,'Locacoes'!$A$7:$A$106,0))+INDEX('Equipamentos'!$H$7:$H$106,MATCH(C9,'Equipamentos'!$A$7:$A$106,0))/1440)))</x:f>
        <x:v>46307.791666666664</x:v>
      </x:c>
      <x:c r="I9" s="9" t="n">
        <x:f>IF(A9="","",IF(COUNTIFS('Locacoes'!$A$7:$A$106,B9)&lt;&gt;1,0,IF(OR(INDEX('Locacoes'!$E$7:$E$106,MATCH(B9,'Locacoes'!$A$7:$A$106,0))="draft",INDEX('Locacoes'!$E$7:$E$106,MATCH(B9,'Locacoes'!$A$7:$A$106,0))="cancelled"),0,1)))</x:f>
        <x:v>0</x:v>
      </x:c>
      <x:c r="J9" s="9" t="str">
        <x:f>IF(COUNTA(A9:F9)=0,"",IF(OR(A9="",COUNTIFS($A$7:$A$106,A9)&lt;&gt;1,COUNTIFS('Locacoes'!$A$7:$A$106,B9)&lt;&gt;1,COUNTIFS('Equipamentos'!$A$7:$A$106,C9)&lt;&gt;1,COUNT(D9:E9)&lt;&gt;2,D9&lt;=0,D9&lt;&gt;INT(D9),E9&lt;0,E9&lt;&gt;INT(E9),COUNT(G9:H9)&lt;&gt;2,H9&lt;=G9,AND(F9&lt;&gt;"",NOT(ISNUMBER(F9)))) ,"REVISAR item","OK"))</x:f>
        <x:v>OK</x:v>
      </x:c>
      <x:c r="K9" s="9" t="n">
        <x:f>IF(A9="","",IF(J9&lt;&gt;"OK","n.a.",MAX(1,ROUNDUP(INDEX('Locacoes'!$D$7:$D$106,MATCH(B9,'Locacoes'!$A$7:$A$106,0))-INDEX('Locacoes'!$C$7:$C$106,MATCH(B9,'Locacoes'!$A$7:$A$106,0)),0))))</x:f>
        <x:v>2</x:v>
      </x:c>
      <x:c r="L9" s="9" t="n">
        <x:f>IF(A9="","",IF(J9&lt;&gt;"OK","n.a.",D9*E9*K9))</x:f>
        <x:v>18000</x:v>
      </x:c>
      <x:c r="M9" s="9" t="n">
        <x:f>IF(A9="","",SUMIFS('Devolucoes'!$D$7:$D$106,'Devolucoes'!$B$7:$B$106,A9)+SUMIFS('Devolucoes'!$E$7:$E$106,'Devolucoes'!$B$7:$B$106,A9))</x:f>
        <x:v>0</x:v>
      </x:c>
      <x:c r="N9" s="9" t="n">
        <x:f>IF(A9="","",D9-M9)</x:f>
        <x:v>1</x:v>
      </x:c>
    </x:row>
    <x:row r="10" ht="23" customHeight="1">
      <x:c r="A10" s="10" t="str">
        <x:v>IT-004</x:v>
      </x:c>
      <x:c r="B10" s="10" t="str">
        <x:v>LOC-001</x:v>
      </x:c>
      <x:c r="C10" s="10" t="str">
        <x:v>EQ-002</x:v>
      </x:c>
      <x:c r="D10" s="10" t="n">
        <x:v>8</x:v>
      </x:c>
      <x:c r="E10" s="10" t="n">
        <x:v>2000</x:v>
      </x:c>
      <x:c r="F10" s="11"/>
      <x:c r="G10" s="12" t="n">
        <x:f>IF(A10="","",IF(OR(COUNTIFS('Locacoes'!$A$7:$A$106,B10)&lt;&gt;1,COUNTIFS('Equipamentos'!$A$7:$A$106,C10)&lt;&gt;1),"n.a.",INDEX('Locacoes'!$C$7:$C$106,MATCH(B10,'Locacoes'!$A$7:$A$106,0))-INDEX('Equipamentos'!$G$7:$G$106,MATCH(C10,'Equipamentos'!$A$7:$A$106,0))/1440))</x:f>
        <x:v>46305.31249999999</x:v>
      </x:c>
      <x:c r="H10" s="12" t="n">
        <x:f>IF(A10="","",IF(OR(COUNTIFS('Locacoes'!$A$7:$A$106,B10)&lt;&gt;1,COUNTIFS('Equipamentos'!$A$7:$A$106,C10)&lt;&gt;1),"n.a.",IF(F10&lt;&gt;"",F10,INDEX('Locacoes'!$D$7:$D$106,MATCH(B10,'Locacoes'!$A$7:$A$106,0))+INDEX('Equipamentos'!$H$7:$H$106,MATCH(C10,'Equipamentos'!$A$7:$A$106,0))/1440)))</x:f>
        <x:v>46305.541666666664</x:v>
      </x:c>
      <x:c r="I10" s="9" t="n">
        <x:f>IF(A10="","",IF(COUNTIFS('Locacoes'!$A$7:$A$106,B10)&lt;&gt;1,0,IF(OR(INDEX('Locacoes'!$E$7:$E$106,MATCH(B10,'Locacoes'!$A$7:$A$106,0))="draft",INDEX('Locacoes'!$E$7:$E$106,MATCH(B10,'Locacoes'!$A$7:$A$106,0))="cancelled"),0,1)))</x:f>
        <x:v>1</x:v>
      </x:c>
      <x:c r="J10" s="9" t="str">
        <x:f>IF(COUNTA(A10:F10)=0,"",IF(OR(A10="",COUNTIFS($A$7:$A$106,A10)&lt;&gt;1,COUNTIFS('Locacoes'!$A$7:$A$106,B10)&lt;&gt;1,COUNTIFS('Equipamentos'!$A$7:$A$106,C10)&lt;&gt;1,COUNT(D10:E10)&lt;&gt;2,D10&lt;=0,D10&lt;&gt;INT(D10),E10&lt;0,E10&lt;&gt;INT(E10),COUNT(G10:H10)&lt;&gt;2,H10&lt;=G10,AND(F10&lt;&gt;"",NOT(ISNUMBER(F10)))) ,"REVISAR item","OK"))</x:f>
        <x:v>OK</x:v>
      </x:c>
      <x:c r="K10" s="9" t="n">
        <x:f>IF(A10="","",IF(J10&lt;&gt;"OK","n.a.",MAX(1,ROUNDUP(INDEX('Locacoes'!$D$7:$D$106,MATCH(B10,'Locacoes'!$A$7:$A$106,0))-INDEX('Locacoes'!$C$7:$C$106,MATCH(B10,'Locacoes'!$A$7:$A$106,0)),0))))</x:f>
        <x:v>1</x:v>
      </x:c>
      <x:c r="L10" s="9" t="n">
        <x:f>IF(A10="","",IF(J10&lt;&gt;"OK","n.a.",D10*E10*K10))</x:f>
        <x:v>16000</x:v>
      </x:c>
      <x:c r="M10" s="9" t="n">
        <x:f>IF(A10="","",SUMIFS('Devolucoes'!$D$7:$D$106,'Devolucoes'!$B$7:$B$106,A10)+SUMIFS('Devolucoes'!$E$7:$E$106,'Devolucoes'!$B$7:$B$106,A10))</x:f>
        <x:v>0</x:v>
      </x:c>
      <x:c r="N10" s="9" t="n">
        <x:f>IF(A10="","",D10-M10)</x:f>
        <x:v>8</x:v>
      </x:c>
    </x:row>
    <x:row r="11" ht="23" customHeight="1">
      <x:c r="A11" s="10"/>
      <x:c r="B11" s="10"/>
      <x:c r="C11" s="10"/>
      <x:c r="D11" s="10"/>
      <x:c r="E11" s="10"/>
      <x:c r="F11" s="11"/>
      <x:c r="G11" s="12" t="str">
        <x:f>IF(A11="","",IF(OR(COUNTIFS('Locacoes'!$A$7:$A$106,B11)&lt;&gt;1,COUNTIFS('Equipamentos'!$A$7:$A$106,C11)&lt;&gt;1),"n.a.",INDEX('Locacoes'!$C$7:$C$106,MATCH(B11,'Locacoes'!$A$7:$A$106,0))-INDEX('Equipamentos'!$G$7:$G$106,MATCH(C11,'Equipamentos'!$A$7:$A$106,0))/1440))</x:f>
      </x:c>
      <x:c r="H11" s="12" t="str">
        <x:f>IF(A11="","",IF(OR(COUNTIFS('Locacoes'!$A$7:$A$106,B11)&lt;&gt;1,COUNTIFS('Equipamentos'!$A$7:$A$106,C11)&lt;&gt;1),"n.a.",IF(F11&lt;&gt;"",F11,INDEX('Locacoes'!$D$7:$D$106,MATCH(B11,'Locacoes'!$A$7:$A$106,0))+INDEX('Equipamentos'!$H$7:$H$106,MATCH(C11,'Equipamentos'!$A$7:$A$106,0))/1440)))</x:f>
      </x:c>
      <x:c r="I11" s="9" t="str">
        <x:f>IF(A11="","",IF(COUNTIFS('Locacoes'!$A$7:$A$106,B11)&lt;&gt;1,0,IF(OR(INDEX('Locacoes'!$E$7:$E$106,MATCH(B11,'Locacoes'!$A$7:$A$106,0))="draft",INDEX('Locacoes'!$E$7:$E$106,MATCH(B11,'Locacoes'!$A$7:$A$106,0))="cancelled"),0,1)))</x:f>
      </x:c>
      <x:c r="J11" s="9" t="str">
        <x:f>IF(COUNTA(A11:F11)=0,"",IF(OR(A11="",COUNTIFS($A$7:$A$106,A11)&lt;&gt;1,COUNTIFS('Locacoes'!$A$7:$A$106,B11)&lt;&gt;1,COUNTIFS('Equipamentos'!$A$7:$A$106,C11)&lt;&gt;1,COUNT(D11:E11)&lt;&gt;2,D11&lt;=0,D11&lt;&gt;INT(D11),E11&lt;0,E11&lt;&gt;INT(E11),COUNT(G11:H11)&lt;&gt;2,H11&lt;=G11,AND(F11&lt;&gt;"",NOT(ISNUMBER(F11)))) ,"REVISAR item","OK"))</x:f>
      </x:c>
      <x:c r="K11" s="9" t="str">
        <x:f>IF(A11="","",IF(J11&lt;&gt;"OK","n.a.",MAX(1,ROUNDUP(INDEX('Locacoes'!$D$7:$D$106,MATCH(B11,'Locacoes'!$A$7:$A$106,0))-INDEX('Locacoes'!$C$7:$C$106,MATCH(B11,'Locacoes'!$A$7:$A$106,0)),0))))</x:f>
      </x:c>
      <x:c r="L11" s="9" t="str">
        <x:f>IF(A11="","",IF(J11&lt;&gt;"OK","n.a.",D11*E11*K11))</x:f>
      </x:c>
      <x:c r="M11" s="9" t="str">
        <x:f>IF(A11="","",SUMIFS('Devolucoes'!$D$7:$D$106,'Devolucoes'!$B$7:$B$106,A11)+SUMIFS('Devolucoes'!$E$7:$E$106,'Devolucoes'!$B$7:$B$106,A11))</x:f>
      </x:c>
      <x:c r="N11" s="9" t="str">
        <x:f>IF(A11="","",D11-M11)</x:f>
      </x:c>
    </x:row>
    <x:row r="12" ht="23" customHeight="1">
      <x:c r="A12" s="10"/>
      <x:c r="B12" s="10"/>
      <x:c r="C12" s="10"/>
      <x:c r="D12" s="10"/>
      <x:c r="E12" s="10"/>
      <x:c r="F12" s="11"/>
      <x:c r="G12" s="12" t="str">
        <x:f>IF(A12="","",IF(OR(COUNTIFS('Locacoes'!$A$7:$A$106,B12)&lt;&gt;1,COUNTIFS('Equipamentos'!$A$7:$A$106,C12)&lt;&gt;1),"n.a.",INDEX('Locacoes'!$C$7:$C$106,MATCH(B12,'Locacoes'!$A$7:$A$106,0))-INDEX('Equipamentos'!$G$7:$G$106,MATCH(C12,'Equipamentos'!$A$7:$A$106,0))/1440))</x:f>
      </x:c>
      <x:c r="H12" s="12" t="str">
        <x:f>IF(A12="","",IF(OR(COUNTIFS('Locacoes'!$A$7:$A$106,B12)&lt;&gt;1,COUNTIFS('Equipamentos'!$A$7:$A$106,C12)&lt;&gt;1),"n.a.",IF(F12&lt;&gt;"",F12,INDEX('Locacoes'!$D$7:$D$106,MATCH(B12,'Locacoes'!$A$7:$A$106,0))+INDEX('Equipamentos'!$H$7:$H$106,MATCH(C12,'Equipamentos'!$A$7:$A$106,0))/1440)))</x:f>
      </x:c>
      <x:c r="I12" s="9" t="str">
        <x:f>IF(A12="","",IF(COUNTIFS('Locacoes'!$A$7:$A$106,B12)&lt;&gt;1,0,IF(OR(INDEX('Locacoes'!$E$7:$E$106,MATCH(B12,'Locacoes'!$A$7:$A$106,0))="draft",INDEX('Locacoes'!$E$7:$E$106,MATCH(B12,'Locacoes'!$A$7:$A$106,0))="cancelled"),0,1)))</x:f>
      </x:c>
      <x:c r="J12" s="9" t="str">
        <x:f>IF(COUNTA(A12:F12)=0,"",IF(OR(A12="",COUNTIFS($A$7:$A$106,A12)&lt;&gt;1,COUNTIFS('Locacoes'!$A$7:$A$106,B12)&lt;&gt;1,COUNTIFS('Equipamentos'!$A$7:$A$106,C12)&lt;&gt;1,COUNT(D12:E12)&lt;&gt;2,D12&lt;=0,D12&lt;&gt;INT(D12),E12&lt;0,E12&lt;&gt;INT(E12),COUNT(G12:H12)&lt;&gt;2,H12&lt;=G12,AND(F12&lt;&gt;"",NOT(ISNUMBER(F12)))) ,"REVISAR item","OK"))</x:f>
      </x:c>
      <x:c r="K12" s="9" t="str">
        <x:f>IF(A12="","",IF(J12&lt;&gt;"OK","n.a.",MAX(1,ROUNDUP(INDEX('Locacoes'!$D$7:$D$106,MATCH(B12,'Locacoes'!$A$7:$A$106,0))-INDEX('Locacoes'!$C$7:$C$106,MATCH(B12,'Locacoes'!$A$7:$A$106,0)),0))))</x:f>
      </x:c>
      <x:c r="L12" s="9" t="str">
        <x:f>IF(A12="","",IF(J12&lt;&gt;"OK","n.a.",D12*E12*K12))</x:f>
      </x:c>
      <x:c r="M12" s="9" t="str">
        <x:f>IF(A12="","",SUMIFS('Devolucoes'!$D$7:$D$106,'Devolucoes'!$B$7:$B$106,A12)+SUMIFS('Devolucoes'!$E$7:$E$106,'Devolucoes'!$B$7:$B$106,A12))</x:f>
      </x:c>
      <x:c r="N12" s="9" t="str">
        <x:f>IF(A12="","",D12-M12)</x:f>
      </x:c>
    </x:row>
    <x:row r="13" ht="23" customHeight="1">
      <x:c r="A13" s="10"/>
      <x:c r="B13" s="10"/>
      <x:c r="C13" s="10"/>
      <x:c r="D13" s="10"/>
      <x:c r="E13" s="10"/>
      <x:c r="F13" s="11"/>
      <x:c r="G13" s="12" t="str">
        <x:f>IF(A13="","",IF(OR(COUNTIFS('Locacoes'!$A$7:$A$106,B13)&lt;&gt;1,COUNTIFS('Equipamentos'!$A$7:$A$106,C13)&lt;&gt;1),"n.a.",INDEX('Locacoes'!$C$7:$C$106,MATCH(B13,'Locacoes'!$A$7:$A$106,0))-INDEX('Equipamentos'!$G$7:$G$106,MATCH(C13,'Equipamentos'!$A$7:$A$106,0))/1440))</x:f>
      </x:c>
      <x:c r="H13" s="12" t="str">
        <x:f>IF(A13="","",IF(OR(COUNTIFS('Locacoes'!$A$7:$A$106,B13)&lt;&gt;1,COUNTIFS('Equipamentos'!$A$7:$A$106,C13)&lt;&gt;1),"n.a.",IF(F13&lt;&gt;"",F13,INDEX('Locacoes'!$D$7:$D$106,MATCH(B13,'Locacoes'!$A$7:$A$106,0))+INDEX('Equipamentos'!$H$7:$H$106,MATCH(C13,'Equipamentos'!$A$7:$A$106,0))/1440)))</x:f>
      </x:c>
      <x:c r="I13" s="9" t="str">
        <x:f>IF(A13="","",IF(COUNTIFS('Locacoes'!$A$7:$A$106,B13)&lt;&gt;1,0,IF(OR(INDEX('Locacoes'!$E$7:$E$106,MATCH(B13,'Locacoes'!$A$7:$A$106,0))="draft",INDEX('Locacoes'!$E$7:$E$106,MATCH(B13,'Locacoes'!$A$7:$A$106,0))="cancelled"),0,1)))</x:f>
      </x:c>
      <x:c r="J13" s="9" t="str">
        <x:f>IF(COUNTA(A13:F13)=0,"",IF(OR(A13="",COUNTIFS($A$7:$A$106,A13)&lt;&gt;1,COUNTIFS('Locacoes'!$A$7:$A$106,B13)&lt;&gt;1,COUNTIFS('Equipamentos'!$A$7:$A$106,C13)&lt;&gt;1,COUNT(D13:E13)&lt;&gt;2,D13&lt;=0,D13&lt;&gt;INT(D13),E13&lt;0,E13&lt;&gt;INT(E13),COUNT(G13:H13)&lt;&gt;2,H13&lt;=G13,AND(F13&lt;&gt;"",NOT(ISNUMBER(F13)))) ,"REVISAR item","OK"))</x:f>
      </x:c>
      <x:c r="K13" s="9" t="str">
        <x:f>IF(A13="","",IF(J13&lt;&gt;"OK","n.a.",MAX(1,ROUNDUP(INDEX('Locacoes'!$D$7:$D$106,MATCH(B13,'Locacoes'!$A$7:$A$106,0))-INDEX('Locacoes'!$C$7:$C$106,MATCH(B13,'Locacoes'!$A$7:$A$106,0)),0))))</x:f>
      </x:c>
      <x:c r="L13" s="9" t="str">
        <x:f>IF(A13="","",IF(J13&lt;&gt;"OK","n.a.",D13*E13*K13))</x:f>
      </x:c>
      <x:c r="M13" s="9" t="str">
        <x:f>IF(A13="","",SUMIFS('Devolucoes'!$D$7:$D$106,'Devolucoes'!$B$7:$B$106,A13)+SUMIFS('Devolucoes'!$E$7:$E$106,'Devolucoes'!$B$7:$B$106,A13))</x:f>
      </x:c>
      <x:c r="N13" s="9" t="str">
        <x:f>IF(A13="","",D13-M13)</x:f>
      </x:c>
    </x:row>
    <x:row r="14" ht="23" customHeight="1">
      <x:c r="A14" s="10"/>
      <x:c r="B14" s="10"/>
      <x:c r="C14" s="10"/>
      <x:c r="D14" s="10"/>
      <x:c r="E14" s="10"/>
      <x:c r="F14" s="11"/>
      <x:c r="G14" s="12" t="str">
        <x:f>IF(A14="","",IF(OR(COUNTIFS('Locacoes'!$A$7:$A$106,B14)&lt;&gt;1,COUNTIFS('Equipamentos'!$A$7:$A$106,C14)&lt;&gt;1),"n.a.",INDEX('Locacoes'!$C$7:$C$106,MATCH(B14,'Locacoes'!$A$7:$A$106,0))-INDEX('Equipamentos'!$G$7:$G$106,MATCH(C14,'Equipamentos'!$A$7:$A$106,0))/1440))</x:f>
      </x:c>
      <x:c r="H14" s="12" t="str">
        <x:f>IF(A14="","",IF(OR(COUNTIFS('Locacoes'!$A$7:$A$106,B14)&lt;&gt;1,COUNTIFS('Equipamentos'!$A$7:$A$106,C14)&lt;&gt;1),"n.a.",IF(F14&lt;&gt;"",F14,INDEX('Locacoes'!$D$7:$D$106,MATCH(B14,'Locacoes'!$A$7:$A$106,0))+INDEX('Equipamentos'!$H$7:$H$106,MATCH(C14,'Equipamentos'!$A$7:$A$106,0))/1440)))</x:f>
      </x:c>
      <x:c r="I14" s="9" t="str">
        <x:f>IF(A14="","",IF(COUNTIFS('Locacoes'!$A$7:$A$106,B14)&lt;&gt;1,0,IF(OR(INDEX('Locacoes'!$E$7:$E$106,MATCH(B14,'Locacoes'!$A$7:$A$106,0))="draft",INDEX('Locacoes'!$E$7:$E$106,MATCH(B14,'Locacoes'!$A$7:$A$106,0))="cancelled"),0,1)))</x:f>
      </x:c>
      <x:c r="J14" s="9" t="str">
        <x:f>IF(COUNTA(A14:F14)=0,"",IF(OR(A14="",COUNTIFS($A$7:$A$106,A14)&lt;&gt;1,COUNTIFS('Locacoes'!$A$7:$A$106,B14)&lt;&gt;1,COUNTIFS('Equipamentos'!$A$7:$A$106,C14)&lt;&gt;1,COUNT(D14:E14)&lt;&gt;2,D14&lt;=0,D14&lt;&gt;INT(D14),E14&lt;0,E14&lt;&gt;INT(E14),COUNT(G14:H14)&lt;&gt;2,H14&lt;=G14,AND(F14&lt;&gt;"",NOT(ISNUMBER(F14)))) ,"REVISAR item","OK"))</x:f>
      </x:c>
      <x:c r="K14" s="9" t="str">
        <x:f>IF(A14="","",IF(J14&lt;&gt;"OK","n.a.",MAX(1,ROUNDUP(INDEX('Locacoes'!$D$7:$D$106,MATCH(B14,'Locacoes'!$A$7:$A$106,0))-INDEX('Locacoes'!$C$7:$C$106,MATCH(B14,'Locacoes'!$A$7:$A$106,0)),0))))</x:f>
      </x:c>
      <x:c r="L14" s="9" t="str">
        <x:f>IF(A14="","",IF(J14&lt;&gt;"OK","n.a.",D14*E14*K14))</x:f>
      </x:c>
      <x:c r="M14" s="9" t="str">
        <x:f>IF(A14="","",SUMIFS('Devolucoes'!$D$7:$D$106,'Devolucoes'!$B$7:$B$106,A14)+SUMIFS('Devolucoes'!$E$7:$E$106,'Devolucoes'!$B$7:$B$106,A14))</x:f>
      </x:c>
      <x:c r="N14" s="9" t="str">
        <x:f>IF(A14="","",D14-M14)</x:f>
      </x:c>
    </x:row>
    <x:row r="15" ht="23" customHeight="1">
      <x:c r="A15" s="10"/>
      <x:c r="B15" s="10"/>
      <x:c r="C15" s="10"/>
      <x:c r="D15" s="10"/>
      <x:c r="E15" s="10"/>
      <x:c r="F15" s="11"/>
      <x:c r="G15" s="12" t="str">
        <x:f>IF(A15="","",IF(OR(COUNTIFS('Locacoes'!$A$7:$A$106,B15)&lt;&gt;1,COUNTIFS('Equipamentos'!$A$7:$A$106,C15)&lt;&gt;1),"n.a.",INDEX('Locacoes'!$C$7:$C$106,MATCH(B15,'Locacoes'!$A$7:$A$106,0))-INDEX('Equipamentos'!$G$7:$G$106,MATCH(C15,'Equipamentos'!$A$7:$A$106,0))/1440))</x:f>
      </x:c>
      <x:c r="H15" s="12" t="str">
        <x:f>IF(A15="","",IF(OR(COUNTIFS('Locacoes'!$A$7:$A$106,B15)&lt;&gt;1,COUNTIFS('Equipamentos'!$A$7:$A$106,C15)&lt;&gt;1),"n.a.",IF(F15&lt;&gt;"",F15,INDEX('Locacoes'!$D$7:$D$106,MATCH(B15,'Locacoes'!$A$7:$A$106,0))+INDEX('Equipamentos'!$H$7:$H$106,MATCH(C15,'Equipamentos'!$A$7:$A$106,0))/1440)))</x:f>
      </x:c>
      <x:c r="I15" s="9" t="str">
        <x:f>IF(A15="","",IF(COUNTIFS('Locacoes'!$A$7:$A$106,B15)&lt;&gt;1,0,IF(OR(INDEX('Locacoes'!$E$7:$E$106,MATCH(B15,'Locacoes'!$A$7:$A$106,0))="draft",INDEX('Locacoes'!$E$7:$E$106,MATCH(B15,'Locacoes'!$A$7:$A$106,0))="cancelled"),0,1)))</x:f>
      </x:c>
      <x:c r="J15" s="9" t="str">
        <x:f>IF(COUNTA(A15:F15)=0,"",IF(OR(A15="",COUNTIFS($A$7:$A$106,A15)&lt;&gt;1,COUNTIFS('Locacoes'!$A$7:$A$106,B15)&lt;&gt;1,COUNTIFS('Equipamentos'!$A$7:$A$106,C15)&lt;&gt;1,COUNT(D15:E15)&lt;&gt;2,D15&lt;=0,D15&lt;&gt;INT(D15),E15&lt;0,E15&lt;&gt;INT(E15),COUNT(G15:H15)&lt;&gt;2,H15&lt;=G15,AND(F15&lt;&gt;"",NOT(ISNUMBER(F15)))) ,"REVISAR item","OK"))</x:f>
      </x:c>
      <x:c r="K15" s="9" t="str">
        <x:f>IF(A15="","",IF(J15&lt;&gt;"OK","n.a.",MAX(1,ROUNDUP(INDEX('Locacoes'!$D$7:$D$106,MATCH(B15,'Locacoes'!$A$7:$A$106,0))-INDEX('Locacoes'!$C$7:$C$106,MATCH(B15,'Locacoes'!$A$7:$A$106,0)),0))))</x:f>
      </x:c>
      <x:c r="L15" s="9" t="str">
        <x:f>IF(A15="","",IF(J15&lt;&gt;"OK","n.a.",D15*E15*K15))</x:f>
      </x:c>
      <x:c r="M15" s="9" t="str">
        <x:f>IF(A15="","",SUMIFS('Devolucoes'!$D$7:$D$106,'Devolucoes'!$B$7:$B$106,A15)+SUMIFS('Devolucoes'!$E$7:$E$106,'Devolucoes'!$B$7:$B$106,A15))</x:f>
      </x:c>
      <x:c r="N15" s="9" t="str">
        <x:f>IF(A15="","",D15-M15)</x:f>
      </x:c>
    </x:row>
    <x:row r="16" ht="23" customHeight="1">
      <x:c r="A16" s="10"/>
      <x:c r="B16" s="10"/>
      <x:c r="C16" s="10"/>
      <x:c r="D16" s="10"/>
      <x:c r="E16" s="10"/>
      <x:c r="F16" s="11"/>
      <x:c r="G16" s="12" t="str">
        <x:f>IF(A16="","",IF(OR(COUNTIFS('Locacoes'!$A$7:$A$106,B16)&lt;&gt;1,COUNTIFS('Equipamentos'!$A$7:$A$106,C16)&lt;&gt;1),"n.a.",INDEX('Locacoes'!$C$7:$C$106,MATCH(B16,'Locacoes'!$A$7:$A$106,0))-INDEX('Equipamentos'!$G$7:$G$106,MATCH(C16,'Equipamentos'!$A$7:$A$106,0))/1440))</x:f>
      </x:c>
      <x:c r="H16" s="12" t="str">
        <x:f>IF(A16="","",IF(OR(COUNTIFS('Locacoes'!$A$7:$A$106,B16)&lt;&gt;1,COUNTIFS('Equipamentos'!$A$7:$A$106,C16)&lt;&gt;1),"n.a.",IF(F16&lt;&gt;"",F16,INDEX('Locacoes'!$D$7:$D$106,MATCH(B16,'Locacoes'!$A$7:$A$106,0))+INDEX('Equipamentos'!$H$7:$H$106,MATCH(C16,'Equipamentos'!$A$7:$A$106,0))/1440)))</x:f>
      </x:c>
      <x:c r="I16" s="9" t="str">
        <x:f>IF(A16="","",IF(COUNTIFS('Locacoes'!$A$7:$A$106,B16)&lt;&gt;1,0,IF(OR(INDEX('Locacoes'!$E$7:$E$106,MATCH(B16,'Locacoes'!$A$7:$A$106,0))="draft",INDEX('Locacoes'!$E$7:$E$106,MATCH(B16,'Locacoes'!$A$7:$A$106,0))="cancelled"),0,1)))</x:f>
      </x:c>
      <x:c r="J16" s="9" t="str">
        <x:f>IF(COUNTA(A16:F16)=0,"",IF(OR(A16="",COUNTIFS($A$7:$A$106,A16)&lt;&gt;1,COUNTIFS('Locacoes'!$A$7:$A$106,B16)&lt;&gt;1,COUNTIFS('Equipamentos'!$A$7:$A$106,C16)&lt;&gt;1,COUNT(D16:E16)&lt;&gt;2,D16&lt;=0,D16&lt;&gt;INT(D16),E16&lt;0,E16&lt;&gt;INT(E16),COUNT(G16:H16)&lt;&gt;2,H16&lt;=G16,AND(F16&lt;&gt;"",NOT(ISNUMBER(F16)))) ,"REVISAR item","OK"))</x:f>
      </x:c>
      <x:c r="K16" s="9" t="str">
        <x:f>IF(A16="","",IF(J16&lt;&gt;"OK","n.a.",MAX(1,ROUNDUP(INDEX('Locacoes'!$D$7:$D$106,MATCH(B16,'Locacoes'!$A$7:$A$106,0))-INDEX('Locacoes'!$C$7:$C$106,MATCH(B16,'Locacoes'!$A$7:$A$106,0)),0))))</x:f>
      </x:c>
      <x:c r="L16" s="9" t="str">
        <x:f>IF(A16="","",IF(J16&lt;&gt;"OK","n.a.",D16*E16*K16))</x:f>
      </x:c>
      <x:c r="M16" s="9" t="str">
        <x:f>IF(A16="","",SUMIFS('Devolucoes'!$D$7:$D$106,'Devolucoes'!$B$7:$B$106,A16)+SUMIFS('Devolucoes'!$E$7:$E$106,'Devolucoes'!$B$7:$B$106,A16))</x:f>
      </x:c>
      <x:c r="N16" s="9" t="str">
        <x:f>IF(A16="","",D16-M16)</x:f>
      </x:c>
    </x:row>
    <x:row r="17" ht="23" customHeight="1">
      <x:c r="A17" s="10"/>
      <x:c r="B17" s="10"/>
      <x:c r="C17" s="10"/>
      <x:c r="D17" s="10"/>
      <x:c r="E17" s="10"/>
      <x:c r="F17" s="11"/>
      <x:c r="G17" s="12" t="str">
        <x:f>IF(A17="","",IF(OR(COUNTIFS('Locacoes'!$A$7:$A$106,B17)&lt;&gt;1,COUNTIFS('Equipamentos'!$A$7:$A$106,C17)&lt;&gt;1),"n.a.",INDEX('Locacoes'!$C$7:$C$106,MATCH(B17,'Locacoes'!$A$7:$A$106,0))-INDEX('Equipamentos'!$G$7:$G$106,MATCH(C17,'Equipamentos'!$A$7:$A$106,0))/1440))</x:f>
      </x:c>
      <x:c r="H17" s="12" t="str">
        <x:f>IF(A17="","",IF(OR(COUNTIFS('Locacoes'!$A$7:$A$106,B17)&lt;&gt;1,COUNTIFS('Equipamentos'!$A$7:$A$106,C17)&lt;&gt;1),"n.a.",IF(F17&lt;&gt;"",F17,INDEX('Locacoes'!$D$7:$D$106,MATCH(B17,'Locacoes'!$A$7:$A$106,0))+INDEX('Equipamentos'!$H$7:$H$106,MATCH(C17,'Equipamentos'!$A$7:$A$106,0))/1440)))</x:f>
      </x:c>
      <x:c r="I17" s="9" t="str">
        <x:f>IF(A17="","",IF(COUNTIFS('Locacoes'!$A$7:$A$106,B17)&lt;&gt;1,0,IF(OR(INDEX('Locacoes'!$E$7:$E$106,MATCH(B17,'Locacoes'!$A$7:$A$106,0))="draft",INDEX('Locacoes'!$E$7:$E$106,MATCH(B17,'Locacoes'!$A$7:$A$106,0))="cancelled"),0,1)))</x:f>
      </x:c>
      <x:c r="J17" s="9" t="str">
        <x:f>IF(COUNTA(A17:F17)=0,"",IF(OR(A17="",COUNTIFS($A$7:$A$106,A17)&lt;&gt;1,COUNTIFS('Locacoes'!$A$7:$A$106,B17)&lt;&gt;1,COUNTIFS('Equipamentos'!$A$7:$A$106,C17)&lt;&gt;1,COUNT(D17:E17)&lt;&gt;2,D17&lt;=0,D17&lt;&gt;INT(D17),E17&lt;0,E17&lt;&gt;INT(E17),COUNT(G17:H17)&lt;&gt;2,H17&lt;=G17,AND(F17&lt;&gt;"",NOT(ISNUMBER(F17)))) ,"REVISAR item","OK"))</x:f>
      </x:c>
      <x:c r="K17" s="9" t="str">
        <x:f>IF(A17="","",IF(J17&lt;&gt;"OK","n.a.",MAX(1,ROUNDUP(INDEX('Locacoes'!$D$7:$D$106,MATCH(B17,'Locacoes'!$A$7:$A$106,0))-INDEX('Locacoes'!$C$7:$C$106,MATCH(B17,'Locacoes'!$A$7:$A$106,0)),0))))</x:f>
      </x:c>
      <x:c r="L17" s="9" t="str">
        <x:f>IF(A17="","",IF(J17&lt;&gt;"OK","n.a.",D17*E17*K17))</x:f>
      </x:c>
      <x:c r="M17" s="9" t="str">
        <x:f>IF(A17="","",SUMIFS('Devolucoes'!$D$7:$D$106,'Devolucoes'!$B$7:$B$106,A17)+SUMIFS('Devolucoes'!$E$7:$E$106,'Devolucoes'!$B$7:$B$106,A17))</x:f>
      </x:c>
      <x:c r="N17" s="9" t="str">
        <x:f>IF(A17="","",D17-M17)</x:f>
      </x:c>
    </x:row>
    <x:row r="18" ht="23" customHeight="1">
      <x:c r="A18" s="10"/>
      <x:c r="B18" s="10"/>
      <x:c r="C18" s="10"/>
      <x:c r="D18" s="10"/>
      <x:c r="E18" s="10"/>
      <x:c r="F18" s="11"/>
      <x:c r="G18" s="12" t="str">
        <x:f>IF(A18="","",IF(OR(COUNTIFS('Locacoes'!$A$7:$A$106,B18)&lt;&gt;1,COUNTIFS('Equipamentos'!$A$7:$A$106,C18)&lt;&gt;1),"n.a.",INDEX('Locacoes'!$C$7:$C$106,MATCH(B18,'Locacoes'!$A$7:$A$106,0))-INDEX('Equipamentos'!$G$7:$G$106,MATCH(C18,'Equipamentos'!$A$7:$A$106,0))/1440))</x:f>
      </x:c>
      <x:c r="H18" s="12" t="str">
        <x:f>IF(A18="","",IF(OR(COUNTIFS('Locacoes'!$A$7:$A$106,B18)&lt;&gt;1,COUNTIFS('Equipamentos'!$A$7:$A$106,C18)&lt;&gt;1),"n.a.",IF(F18&lt;&gt;"",F18,INDEX('Locacoes'!$D$7:$D$106,MATCH(B18,'Locacoes'!$A$7:$A$106,0))+INDEX('Equipamentos'!$H$7:$H$106,MATCH(C18,'Equipamentos'!$A$7:$A$106,0))/1440)))</x:f>
      </x:c>
      <x:c r="I18" s="9" t="str">
        <x:f>IF(A18="","",IF(COUNTIFS('Locacoes'!$A$7:$A$106,B18)&lt;&gt;1,0,IF(OR(INDEX('Locacoes'!$E$7:$E$106,MATCH(B18,'Locacoes'!$A$7:$A$106,0))="draft",INDEX('Locacoes'!$E$7:$E$106,MATCH(B18,'Locacoes'!$A$7:$A$106,0))="cancelled"),0,1)))</x:f>
      </x:c>
      <x:c r="J18" s="9" t="str">
        <x:f>IF(COUNTA(A18:F18)=0,"",IF(OR(A18="",COUNTIFS($A$7:$A$106,A18)&lt;&gt;1,COUNTIFS('Locacoes'!$A$7:$A$106,B18)&lt;&gt;1,COUNTIFS('Equipamentos'!$A$7:$A$106,C18)&lt;&gt;1,COUNT(D18:E18)&lt;&gt;2,D18&lt;=0,D18&lt;&gt;INT(D18),E18&lt;0,E18&lt;&gt;INT(E18),COUNT(G18:H18)&lt;&gt;2,H18&lt;=G18,AND(F18&lt;&gt;"",NOT(ISNUMBER(F18)))) ,"REVISAR item","OK"))</x:f>
      </x:c>
      <x:c r="K18" s="9" t="str">
        <x:f>IF(A18="","",IF(J18&lt;&gt;"OK","n.a.",MAX(1,ROUNDUP(INDEX('Locacoes'!$D$7:$D$106,MATCH(B18,'Locacoes'!$A$7:$A$106,0))-INDEX('Locacoes'!$C$7:$C$106,MATCH(B18,'Locacoes'!$A$7:$A$106,0)),0))))</x:f>
      </x:c>
      <x:c r="L18" s="9" t="str">
        <x:f>IF(A18="","",IF(J18&lt;&gt;"OK","n.a.",D18*E18*K18))</x:f>
      </x:c>
      <x:c r="M18" s="9" t="str">
        <x:f>IF(A18="","",SUMIFS('Devolucoes'!$D$7:$D$106,'Devolucoes'!$B$7:$B$106,A18)+SUMIFS('Devolucoes'!$E$7:$E$106,'Devolucoes'!$B$7:$B$106,A18))</x:f>
      </x:c>
      <x:c r="N18" s="9" t="str">
        <x:f>IF(A18="","",D18-M18)</x:f>
      </x:c>
    </x:row>
    <x:row r="19" ht="23" customHeight="1">
      <x:c r="A19" s="10"/>
      <x:c r="B19" s="10"/>
      <x:c r="C19" s="10"/>
      <x:c r="D19" s="10"/>
      <x:c r="E19" s="10"/>
      <x:c r="F19" s="11"/>
      <x:c r="G19" s="12" t="str">
        <x:f>IF(A19="","",IF(OR(COUNTIFS('Locacoes'!$A$7:$A$106,B19)&lt;&gt;1,COUNTIFS('Equipamentos'!$A$7:$A$106,C19)&lt;&gt;1),"n.a.",INDEX('Locacoes'!$C$7:$C$106,MATCH(B19,'Locacoes'!$A$7:$A$106,0))-INDEX('Equipamentos'!$G$7:$G$106,MATCH(C19,'Equipamentos'!$A$7:$A$106,0))/1440))</x:f>
      </x:c>
      <x:c r="H19" s="12" t="str">
        <x:f>IF(A19="","",IF(OR(COUNTIFS('Locacoes'!$A$7:$A$106,B19)&lt;&gt;1,COUNTIFS('Equipamentos'!$A$7:$A$106,C19)&lt;&gt;1),"n.a.",IF(F19&lt;&gt;"",F19,INDEX('Locacoes'!$D$7:$D$106,MATCH(B19,'Locacoes'!$A$7:$A$106,0))+INDEX('Equipamentos'!$H$7:$H$106,MATCH(C19,'Equipamentos'!$A$7:$A$106,0))/1440)))</x:f>
      </x:c>
      <x:c r="I19" s="9" t="str">
        <x:f>IF(A19="","",IF(COUNTIFS('Locacoes'!$A$7:$A$106,B19)&lt;&gt;1,0,IF(OR(INDEX('Locacoes'!$E$7:$E$106,MATCH(B19,'Locacoes'!$A$7:$A$106,0))="draft",INDEX('Locacoes'!$E$7:$E$106,MATCH(B19,'Locacoes'!$A$7:$A$106,0))="cancelled"),0,1)))</x:f>
      </x:c>
      <x:c r="J19" s="9" t="str">
        <x:f>IF(COUNTA(A19:F19)=0,"",IF(OR(A19="",COUNTIFS($A$7:$A$106,A19)&lt;&gt;1,COUNTIFS('Locacoes'!$A$7:$A$106,B19)&lt;&gt;1,COUNTIFS('Equipamentos'!$A$7:$A$106,C19)&lt;&gt;1,COUNT(D19:E19)&lt;&gt;2,D19&lt;=0,D19&lt;&gt;INT(D19),E19&lt;0,E19&lt;&gt;INT(E19),COUNT(G19:H19)&lt;&gt;2,H19&lt;=G19,AND(F19&lt;&gt;"",NOT(ISNUMBER(F19)))) ,"REVISAR item","OK"))</x:f>
      </x:c>
      <x:c r="K19" s="9" t="str">
        <x:f>IF(A19="","",IF(J19&lt;&gt;"OK","n.a.",MAX(1,ROUNDUP(INDEX('Locacoes'!$D$7:$D$106,MATCH(B19,'Locacoes'!$A$7:$A$106,0))-INDEX('Locacoes'!$C$7:$C$106,MATCH(B19,'Locacoes'!$A$7:$A$106,0)),0))))</x:f>
      </x:c>
      <x:c r="L19" s="9" t="str">
        <x:f>IF(A19="","",IF(J19&lt;&gt;"OK","n.a.",D19*E19*K19))</x:f>
      </x:c>
      <x:c r="M19" s="9" t="str">
        <x:f>IF(A19="","",SUMIFS('Devolucoes'!$D$7:$D$106,'Devolucoes'!$B$7:$B$106,A19)+SUMIFS('Devolucoes'!$E$7:$E$106,'Devolucoes'!$B$7:$B$106,A19))</x:f>
      </x:c>
      <x:c r="N19" s="9" t="str">
        <x:f>IF(A19="","",D19-M19)</x:f>
      </x:c>
    </x:row>
    <x:row r="20" ht="23" customHeight="1">
      <x:c r="A20" s="10"/>
      <x:c r="B20" s="10"/>
      <x:c r="C20" s="10"/>
      <x:c r="D20" s="10"/>
      <x:c r="E20" s="10"/>
      <x:c r="F20" s="11"/>
      <x:c r="G20" s="12" t="str">
        <x:f>IF(A20="","",IF(OR(COUNTIFS('Locacoes'!$A$7:$A$106,B20)&lt;&gt;1,COUNTIFS('Equipamentos'!$A$7:$A$106,C20)&lt;&gt;1),"n.a.",INDEX('Locacoes'!$C$7:$C$106,MATCH(B20,'Locacoes'!$A$7:$A$106,0))-INDEX('Equipamentos'!$G$7:$G$106,MATCH(C20,'Equipamentos'!$A$7:$A$106,0))/1440))</x:f>
      </x:c>
      <x:c r="H20" s="12" t="str">
        <x:f>IF(A20="","",IF(OR(COUNTIFS('Locacoes'!$A$7:$A$106,B20)&lt;&gt;1,COUNTIFS('Equipamentos'!$A$7:$A$106,C20)&lt;&gt;1),"n.a.",IF(F20&lt;&gt;"",F20,INDEX('Locacoes'!$D$7:$D$106,MATCH(B20,'Locacoes'!$A$7:$A$106,0))+INDEX('Equipamentos'!$H$7:$H$106,MATCH(C20,'Equipamentos'!$A$7:$A$106,0))/1440)))</x:f>
      </x:c>
      <x:c r="I20" s="9" t="str">
        <x:f>IF(A20="","",IF(COUNTIFS('Locacoes'!$A$7:$A$106,B20)&lt;&gt;1,0,IF(OR(INDEX('Locacoes'!$E$7:$E$106,MATCH(B20,'Locacoes'!$A$7:$A$106,0))="draft",INDEX('Locacoes'!$E$7:$E$106,MATCH(B20,'Locacoes'!$A$7:$A$106,0))="cancelled"),0,1)))</x:f>
      </x:c>
      <x:c r="J20" s="9" t="str">
        <x:f>IF(COUNTA(A20:F20)=0,"",IF(OR(A20="",COUNTIFS($A$7:$A$106,A20)&lt;&gt;1,COUNTIFS('Locacoes'!$A$7:$A$106,B20)&lt;&gt;1,COUNTIFS('Equipamentos'!$A$7:$A$106,C20)&lt;&gt;1,COUNT(D20:E20)&lt;&gt;2,D20&lt;=0,D20&lt;&gt;INT(D20),E20&lt;0,E20&lt;&gt;INT(E20),COUNT(G20:H20)&lt;&gt;2,H20&lt;=G20,AND(F20&lt;&gt;"",NOT(ISNUMBER(F20)))) ,"REVISAR item","OK"))</x:f>
      </x:c>
      <x:c r="K20" s="9" t="str">
        <x:f>IF(A20="","",IF(J20&lt;&gt;"OK","n.a.",MAX(1,ROUNDUP(INDEX('Locacoes'!$D$7:$D$106,MATCH(B20,'Locacoes'!$A$7:$A$106,0))-INDEX('Locacoes'!$C$7:$C$106,MATCH(B20,'Locacoes'!$A$7:$A$106,0)),0))))</x:f>
      </x:c>
      <x:c r="L20" s="9" t="str">
        <x:f>IF(A20="","",IF(J20&lt;&gt;"OK","n.a.",D20*E20*K20))</x:f>
      </x:c>
      <x:c r="M20" s="9" t="str">
        <x:f>IF(A20="","",SUMIFS('Devolucoes'!$D$7:$D$106,'Devolucoes'!$B$7:$B$106,A20)+SUMIFS('Devolucoes'!$E$7:$E$106,'Devolucoes'!$B$7:$B$106,A20))</x:f>
      </x:c>
      <x:c r="N20" s="9" t="str">
        <x:f>IF(A20="","",D20-M20)</x:f>
      </x:c>
    </x:row>
    <x:row r="21" ht="23" customHeight="1">
      <x:c r="A21" s="10"/>
      <x:c r="B21" s="10"/>
      <x:c r="C21" s="10"/>
      <x:c r="D21" s="10"/>
      <x:c r="E21" s="10"/>
      <x:c r="F21" s="11"/>
      <x:c r="G21" s="12" t="str">
        <x:f>IF(A21="","",IF(OR(COUNTIFS('Locacoes'!$A$7:$A$106,B21)&lt;&gt;1,COUNTIFS('Equipamentos'!$A$7:$A$106,C21)&lt;&gt;1),"n.a.",INDEX('Locacoes'!$C$7:$C$106,MATCH(B21,'Locacoes'!$A$7:$A$106,0))-INDEX('Equipamentos'!$G$7:$G$106,MATCH(C21,'Equipamentos'!$A$7:$A$106,0))/1440))</x:f>
      </x:c>
      <x:c r="H21" s="12" t="str">
        <x:f>IF(A21="","",IF(OR(COUNTIFS('Locacoes'!$A$7:$A$106,B21)&lt;&gt;1,COUNTIFS('Equipamentos'!$A$7:$A$106,C21)&lt;&gt;1),"n.a.",IF(F21&lt;&gt;"",F21,INDEX('Locacoes'!$D$7:$D$106,MATCH(B21,'Locacoes'!$A$7:$A$106,0))+INDEX('Equipamentos'!$H$7:$H$106,MATCH(C21,'Equipamentos'!$A$7:$A$106,0))/1440)))</x:f>
      </x:c>
      <x:c r="I21" s="9" t="str">
        <x:f>IF(A21="","",IF(COUNTIFS('Locacoes'!$A$7:$A$106,B21)&lt;&gt;1,0,IF(OR(INDEX('Locacoes'!$E$7:$E$106,MATCH(B21,'Locacoes'!$A$7:$A$106,0))="draft",INDEX('Locacoes'!$E$7:$E$106,MATCH(B21,'Locacoes'!$A$7:$A$106,0))="cancelled"),0,1)))</x:f>
      </x:c>
      <x:c r="J21" s="9" t="str">
        <x:f>IF(COUNTA(A21:F21)=0,"",IF(OR(A21="",COUNTIFS($A$7:$A$106,A21)&lt;&gt;1,COUNTIFS('Locacoes'!$A$7:$A$106,B21)&lt;&gt;1,COUNTIFS('Equipamentos'!$A$7:$A$106,C21)&lt;&gt;1,COUNT(D21:E21)&lt;&gt;2,D21&lt;=0,D21&lt;&gt;INT(D21),E21&lt;0,E21&lt;&gt;INT(E21),COUNT(G21:H21)&lt;&gt;2,H21&lt;=G21,AND(F21&lt;&gt;"",NOT(ISNUMBER(F21)))) ,"REVISAR item","OK"))</x:f>
      </x:c>
      <x:c r="K21" s="9" t="str">
        <x:f>IF(A21="","",IF(J21&lt;&gt;"OK","n.a.",MAX(1,ROUNDUP(INDEX('Locacoes'!$D$7:$D$106,MATCH(B21,'Locacoes'!$A$7:$A$106,0))-INDEX('Locacoes'!$C$7:$C$106,MATCH(B21,'Locacoes'!$A$7:$A$106,0)),0))))</x:f>
      </x:c>
      <x:c r="L21" s="9" t="str">
        <x:f>IF(A21="","",IF(J21&lt;&gt;"OK","n.a.",D21*E21*K21))</x:f>
      </x:c>
      <x:c r="M21" s="9" t="str">
        <x:f>IF(A21="","",SUMIFS('Devolucoes'!$D$7:$D$106,'Devolucoes'!$B$7:$B$106,A21)+SUMIFS('Devolucoes'!$E$7:$E$106,'Devolucoes'!$B$7:$B$106,A21))</x:f>
      </x:c>
      <x:c r="N21" s="9" t="str">
        <x:f>IF(A21="","",D21-M21)</x:f>
      </x:c>
    </x:row>
    <x:row r="22" ht="23" customHeight="1">
      <x:c r="A22" s="10"/>
      <x:c r="B22" s="10"/>
      <x:c r="C22" s="10"/>
      <x:c r="D22" s="10"/>
      <x:c r="E22" s="10"/>
      <x:c r="F22" s="11"/>
      <x:c r="G22" s="12" t="str">
        <x:f>IF(A22="","",IF(OR(COUNTIFS('Locacoes'!$A$7:$A$106,B22)&lt;&gt;1,COUNTIFS('Equipamentos'!$A$7:$A$106,C22)&lt;&gt;1),"n.a.",INDEX('Locacoes'!$C$7:$C$106,MATCH(B22,'Locacoes'!$A$7:$A$106,0))-INDEX('Equipamentos'!$G$7:$G$106,MATCH(C22,'Equipamentos'!$A$7:$A$106,0))/1440))</x:f>
      </x:c>
      <x:c r="H22" s="12" t="str">
        <x:f>IF(A22="","",IF(OR(COUNTIFS('Locacoes'!$A$7:$A$106,B22)&lt;&gt;1,COUNTIFS('Equipamentos'!$A$7:$A$106,C22)&lt;&gt;1),"n.a.",IF(F22&lt;&gt;"",F22,INDEX('Locacoes'!$D$7:$D$106,MATCH(B22,'Locacoes'!$A$7:$A$106,0))+INDEX('Equipamentos'!$H$7:$H$106,MATCH(C22,'Equipamentos'!$A$7:$A$106,0))/1440)))</x:f>
      </x:c>
      <x:c r="I22" s="9" t="str">
        <x:f>IF(A22="","",IF(COUNTIFS('Locacoes'!$A$7:$A$106,B22)&lt;&gt;1,0,IF(OR(INDEX('Locacoes'!$E$7:$E$106,MATCH(B22,'Locacoes'!$A$7:$A$106,0))="draft",INDEX('Locacoes'!$E$7:$E$106,MATCH(B22,'Locacoes'!$A$7:$A$106,0))="cancelled"),0,1)))</x:f>
      </x:c>
      <x:c r="J22" s="9" t="str">
        <x:f>IF(COUNTA(A22:F22)=0,"",IF(OR(A22="",COUNTIFS($A$7:$A$106,A22)&lt;&gt;1,COUNTIFS('Locacoes'!$A$7:$A$106,B22)&lt;&gt;1,COUNTIFS('Equipamentos'!$A$7:$A$106,C22)&lt;&gt;1,COUNT(D22:E22)&lt;&gt;2,D22&lt;=0,D22&lt;&gt;INT(D22),E22&lt;0,E22&lt;&gt;INT(E22),COUNT(G22:H22)&lt;&gt;2,H22&lt;=G22,AND(F22&lt;&gt;"",NOT(ISNUMBER(F22)))) ,"REVISAR item","OK"))</x:f>
      </x:c>
      <x:c r="K22" s="9" t="str">
        <x:f>IF(A22="","",IF(J22&lt;&gt;"OK","n.a.",MAX(1,ROUNDUP(INDEX('Locacoes'!$D$7:$D$106,MATCH(B22,'Locacoes'!$A$7:$A$106,0))-INDEX('Locacoes'!$C$7:$C$106,MATCH(B22,'Locacoes'!$A$7:$A$106,0)),0))))</x:f>
      </x:c>
      <x:c r="L22" s="9" t="str">
        <x:f>IF(A22="","",IF(J22&lt;&gt;"OK","n.a.",D22*E22*K22))</x:f>
      </x:c>
      <x:c r="M22" s="9" t="str">
        <x:f>IF(A22="","",SUMIFS('Devolucoes'!$D$7:$D$106,'Devolucoes'!$B$7:$B$106,A22)+SUMIFS('Devolucoes'!$E$7:$E$106,'Devolucoes'!$B$7:$B$106,A22))</x:f>
      </x:c>
      <x:c r="N22" s="9" t="str">
        <x:f>IF(A22="","",D22-M22)</x:f>
      </x:c>
    </x:row>
    <x:row r="23" ht="23" customHeight="1">
      <x:c r="A23" s="10"/>
      <x:c r="B23" s="10"/>
      <x:c r="C23" s="10"/>
      <x:c r="D23" s="10"/>
      <x:c r="E23" s="10"/>
      <x:c r="F23" s="11"/>
      <x:c r="G23" s="12" t="str">
        <x:f>IF(A23="","",IF(OR(COUNTIFS('Locacoes'!$A$7:$A$106,B23)&lt;&gt;1,COUNTIFS('Equipamentos'!$A$7:$A$106,C23)&lt;&gt;1),"n.a.",INDEX('Locacoes'!$C$7:$C$106,MATCH(B23,'Locacoes'!$A$7:$A$106,0))-INDEX('Equipamentos'!$G$7:$G$106,MATCH(C23,'Equipamentos'!$A$7:$A$106,0))/1440))</x:f>
      </x:c>
      <x:c r="H23" s="12" t="str">
        <x:f>IF(A23="","",IF(OR(COUNTIFS('Locacoes'!$A$7:$A$106,B23)&lt;&gt;1,COUNTIFS('Equipamentos'!$A$7:$A$106,C23)&lt;&gt;1),"n.a.",IF(F23&lt;&gt;"",F23,INDEX('Locacoes'!$D$7:$D$106,MATCH(B23,'Locacoes'!$A$7:$A$106,0))+INDEX('Equipamentos'!$H$7:$H$106,MATCH(C23,'Equipamentos'!$A$7:$A$106,0))/1440)))</x:f>
      </x:c>
      <x:c r="I23" s="9" t="str">
        <x:f>IF(A23="","",IF(COUNTIFS('Locacoes'!$A$7:$A$106,B23)&lt;&gt;1,0,IF(OR(INDEX('Locacoes'!$E$7:$E$106,MATCH(B23,'Locacoes'!$A$7:$A$106,0))="draft",INDEX('Locacoes'!$E$7:$E$106,MATCH(B23,'Locacoes'!$A$7:$A$106,0))="cancelled"),0,1)))</x:f>
      </x:c>
      <x:c r="J23" s="9" t="str">
        <x:f>IF(COUNTA(A23:F23)=0,"",IF(OR(A23="",COUNTIFS($A$7:$A$106,A23)&lt;&gt;1,COUNTIFS('Locacoes'!$A$7:$A$106,B23)&lt;&gt;1,COUNTIFS('Equipamentos'!$A$7:$A$106,C23)&lt;&gt;1,COUNT(D23:E23)&lt;&gt;2,D23&lt;=0,D23&lt;&gt;INT(D23),E23&lt;0,E23&lt;&gt;INT(E23),COUNT(G23:H23)&lt;&gt;2,H23&lt;=G23,AND(F23&lt;&gt;"",NOT(ISNUMBER(F23)))) ,"REVISAR item","OK"))</x:f>
      </x:c>
      <x:c r="K23" s="9" t="str">
        <x:f>IF(A23="","",IF(J23&lt;&gt;"OK","n.a.",MAX(1,ROUNDUP(INDEX('Locacoes'!$D$7:$D$106,MATCH(B23,'Locacoes'!$A$7:$A$106,0))-INDEX('Locacoes'!$C$7:$C$106,MATCH(B23,'Locacoes'!$A$7:$A$106,0)),0))))</x:f>
      </x:c>
      <x:c r="L23" s="9" t="str">
        <x:f>IF(A23="","",IF(J23&lt;&gt;"OK","n.a.",D23*E23*K23))</x:f>
      </x:c>
      <x:c r="M23" s="9" t="str">
        <x:f>IF(A23="","",SUMIFS('Devolucoes'!$D$7:$D$106,'Devolucoes'!$B$7:$B$106,A23)+SUMIFS('Devolucoes'!$E$7:$E$106,'Devolucoes'!$B$7:$B$106,A23))</x:f>
      </x:c>
      <x:c r="N23" s="9" t="str">
        <x:f>IF(A23="","",D23-M23)</x:f>
      </x:c>
    </x:row>
    <x:row r="24" ht="23" customHeight="1">
      <x:c r="A24" s="10"/>
      <x:c r="B24" s="10"/>
      <x:c r="C24" s="10"/>
      <x:c r="D24" s="10"/>
      <x:c r="E24" s="10"/>
      <x:c r="F24" s="11"/>
      <x:c r="G24" s="12" t="str">
        <x:f>IF(A24="","",IF(OR(COUNTIFS('Locacoes'!$A$7:$A$106,B24)&lt;&gt;1,COUNTIFS('Equipamentos'!$A$7:$A$106,C24)&lt;&gt;1),"n.a.",INDEX('Locacoes'!$C$7:$C$106,MATCH(B24,'Locacoes'!$A$7:$A$106,0))-INDEX('Equipamentos'!$G$7:$G$106,MATCH(C24,'Equipamentos'!$A$7:$A$106,0))/1440))</x:f>
      </x:c>
      <x:c r="H24" s="12" t="str">
        <x:f>IF(A24="","",IF(OR(COUNTIFS('Locacoes'!$A$7:$A$106,B24)&lt;&gt;1,COUNTIFS('Equipamentos'!$A$7:$A$106,C24)&lt;&gt;1),"n.a.",IF(F24&lt;&gt;"",F24,INDEX('Locacoes'!$D$7:$D$106,MATCH(B24,'Locacoes'!$A$7:$A$106,0))+INDEX('Equipamentos'!$H$7:$H$106,MATCH(C24,'Equipamentos'!$A$7:$A$106,0))/1440)))</x:f>
      </x:c>
      <x:c r="I24" s="9" t="str">
        <x:f>IF(A24="","",IF(COUNTIFS('Locacoes'!$A$7:$A$106,B24)&lt;&gt;1,0,IF(OR(INDEX('Locacoes'!$E$7:$E$106,MATCH(B24,'Locacoes'!$A$7:$A$106,0))="draft",INDEX('Locacoes'!$E$7:$E$106,MATCH(B24,'Locacoes'!$A$7:$A$106,0))="cancelled"),0,1)))</x:f>
      </x:c>
      <x:c r="J24" s="9" t="str">
        <x:f>IF(COUNTA(A24:F24)=0,"",IF(OR(A24="",COUNTIFS($A$7:$A$106,A24)&lt;&gt;1,COUNTIFS('Locacoes'!$A$7:$A$106,B24)&lt;&gt;1,COUNTIFS('Equipamentos'!$A$7:$A$106,C24)&lt;&gt;1,COUNT(D24:E24)&lt;&gt;2,D24&lt;=0,D24&lt;&gt;INT(D24),E24&lt;0,E24&lt;&gt;INT(E24),COUNT(G24:H24)&lt;&gt;2,H24&lt;=G24,AND(F24&lt;&gt;"",NOT(ISNUMBER(F24)))) ,"REVISAR item","OK"))</x:f>
      </x:c>
      <x:c r="K24" s="9" t="str">
        <x:f>IF(A24="","",IF(J24&lt;&gt;"OK","n.a.",MAX(1,ROUNDUP(INDEX('Locacoes'!$D$7:$D$106,MATCH(B24,'Locacoes'!$A$7:$A$106,0))-INDEX('Locacoes'!$C$7:$C$106,MATCH(B24,'Locacoes'!$A$7:$A$106,0)),0))))</x:f>
      </x:c>
      <x:c r="L24" s="9" t="str">
        <x:f>IF(A24="","",IF(J24&lt;&gt;"OK","n.a.",D24*E24*K24))</x:f>
      </x:c>
      <x:c r="M24" s="9" t="str">
        <x:f>IF(A24="","",SUMIFS('Devolucoes'!$D$7:$D$106,'Devolucoes'!$B$7:$B$106,A24)+SUMIFS('Devolucoes'!$E$7:$E$106,'Devolucoes'!$B$7:$B$106,A24))</x:f>
      </x:c>
      <x:c r="N24" s="9" t="str">
        <x:f>IF(A24="","",D24-M24)</x:f>
      </x:c>
    </x:row>
    <x:row r="25" ht="23" customHeight="1">
      <x:c r="A25" s="10"/>
      <x:c r="B25" s="10"/>
      <x:c r="C25" s="10"/>
      <x:c r="D25" s="10"/>
      <x:c r="E25" s="10"/>
      <x:c r="F25" s="11"/>
      <x:c r="G25" s="12" t="str">
        <x:f>IF(A25="","",IF(OR(COUNTIFS('Locacoes'!$A$7:$A$106,B25)&lt;&gt;1,COUNTIFS('Equipamentos'!$A$7:$A$106,C25)&lt;&gt;1),"n.a.",INDEX('Locacoes'!$C$7:$C$106,MATCH(B25,'Locacoes'!$A$7:$A$106,0))-INDEX('Equipamentos'!$G$7:$G$106,MATCH(C25,'Equipamentos'!$A$7:$A$106,0))/1440))</x:f>
      </x:c>
      <x:c r="H25" s="12" t="str">
        <x:f>IF(A25="","",IF(OR(COUNTIFS('Locacoes'!$A$7:$A$106,B25)&lt;&gt;1,COUNTIFS('Equipamentos'!$A$7:$A$106,C25)&lt;&gt;1),"n.a.",IF(F25&lt;&gt;"",F25,INDEX('Locacoes'!$D$7:$D$106,MATCH(B25,'Locacoes'!$A$7:$A$106,0))+INDEX('Equipamentos'!$H$7:$H$106,MATCH(C25,'Equipamentos'!$A$7:$A$106,0))/1440)))</x:f>
      </x:c>
      <x:c r="I25" s="9" t="str">
        <x:f>IF(A25="","",IF(COUNTIFS('Locacoes'!$A$7:$A$106,B25)&lt;&gt;1,0,IF(OR(INDEX('Locacoes'!$E$7:$E$106,MATCH(B25,'Locacoes'!$A$7:$A$106,0))="draft",INDEX('Locacoes'!$E$7:$E$106,MATCH(B25,'Locacoes'!$A$7:$A$106,0))="cancelled"),0,1)))</x:f>
      </x:c>
      <x:c r="J25" s="9" t="str">
        <x:f>IF(COUNTA(A25:F25)=0,"",IF(OR(A25="",COUNTIFS($A$7:$A$106,A25)&lt;&gt;1,COUNTIFS('Locacoes'!$A$7:$A$106,B25)&lt;&gt;1,COUNTIFS('Equipamentos'!$A$7:$A$106,C25)&lt;&gt;1,COUNT(D25:E25)&lt;&gt;2,D25&lt;=0,D25&lt;&gt;INT(D25),E25&lt;0,E25&lt;&gt;INT(E25),COUNT(G25:H25)&lt;&gt;2,H25&lt;=G25,AND(F25&lt;&gt;"",NOT(ISNUMBER(F25)))) ,"REVISAR item","OK"))</x:f>
      </x:c>
      <x:c r="K25" s="9" t="str">
        <x:f>IF(A25="","",IF(J25&lt;&gt;"OK","n.a.",MAX(1,ROUNDUP(INDEX('Locacoes'!$D$7:$D$106,MATCH(B25,'Locacoes'!$A$7:$A$106,0))-INDEX('Locacoes'!$C$7:$C$106,MATCH(B25,'Locacoes'!$A$7:$A$106,0)),0))))</x:f>
      </x:c>
      <x:c r="L25" s="9" t="str">
        <x:f>IF(A25="","",IF(J25&lt;&gt;"OK","n.a.",D25*E25*K25))</x:f>
      </x:c>
      <x:c r="M25" s="9" t="str">
        <x:f>IF(A25="","",SUMIFS('Devolucoes'!$D$7:$D$106,'Devolucoes'!$B$7:$B$106,A25)+SUMIFS('Devolucoes'!$E$7:$E$106,'Devolucoes'!$B$7:$B$106,A25))</x:f>
      </x:c>
      <x:c r="N25" s="9" t="str">
        <x:f>IF(A25="","",D25-M25)</x:f>
      </x:c>
    </x:row>
    <x:row r="26" ht="23" customHeight="1">
      <x:c r="A26" s="10"/>
      <x:c r="B26" s="10"/>
      <x:c r="C26" s="10"/>
      <x:c r="D26" s="10"/>
      <x:c r="E26" s="10"/>
      <x:c r="F26" s="11"/>
      <x:c r="G26" s="12" t="str">
        <x:f>IF(A26="","",IF(OR(COUNTIFS('Locacoes'!$A$7:$A$106,B26)&lt;&gt;1,COUNTIFS('Equipamentos'!$A$7:$A$106,C26)&lt;&gt;1),"n.a.",INDEX('Locacoes'!$C$7:$C$106,MATCH(B26,'Locacoes'!$A$7:$A$106,0))-INDEX('Equipamentos'!$G$7:$G$106,MATCH(C26,'Equipamentos'!$A$7:$A$106,0))/1440))</x:f>
      </x:c>
      <x:c r="H26" s="12" t="str">
        <x:f>IF(A26="","",IF(OR(COUNTIFS('Locacoes'!$A$7:$A$106,B26)&lt;&gt;1,COUNTIFS('Equipamentos'!$A$7:$A$106,C26)&lt;&gt;1),"n.a.",IF(F26&lt;&gt;"",F26,INDEX('Locacoes'!$D$7:$D$106,MATCH(B26,'Locacoes'!$A$7:$A$106,0))+INDEX('Equipamentos'!$H$7:$H$106,MATCH(C26,'Equipamentos'!$A$7:$A$106,0))/1440)))</x:f>
      </x:c>
      <x:c r="I26" s="9" t="str">
        <x:f>IF(A26="","",IF(COUNTIFS('Locacoes'!$A$7:$A$106,B26)&lt;&gt;1,0,IF(OR(INDEX('Locacoes'!$E$7:$E$106,MATCH(B26,'Locacoes'!$A$7:$A$106,0))="draft",INDEX('Locacoes'!$E$7:$E$106,MATCH(B26,'Locacoes'!$A$7:$A$106,0))="cancelled"),0,1)))</x:f>
      </x:c>
      <x:c r="J26" s="9" t="str">
        <x:f>IF(COUNTA(A26:F26)=0,"",IF(OR(A26="",COUNTIFS($A$7:$A$106,A26)&lt;&gt;1,COUNTIFS('Locacoes'!$A$7:$A$106,B26)&lt;&gt;1,COUNTIFS('Equipamentos'!$A$7:$A$106,C26)&lt;&gt;1,COUNT(D26:E26)&lt;&gt;2,D26&lt;=0,D26&lt;&gt;INT(D26),E26&lt;0,E26&lt;&gt;INT(E26),COUNT(G26:H26)&lt;&gt;2,H26&lt;=G26,AND(F26&lt;&gt;"",NOT(ISNUMBER(F26)))) ,"REVISAR item","OK"))</x:f>
      </x:c>
      <x:c r="K26" s="9" t="str">
        <x:f>IF(A26="","",IF(J26&lt;&gt;"OK","n.a.",MAX(1,ROUNDUP(INDEX('Locacoes'!$D$7:$D$106,MATCH(B26,'Locacoes'!$A$7:$A$106,0))-INDEX('Locacoes'!$C$7:$C$106,MATCH(B26,'Locacoes'!$A$7:$A$106,0)),0))))</x:f>
      </x:c>
      <x:c r="L26" s="9" t="str">
        <x:f>IF(A26="","",IF(J26&lt;&gt;"OK","n.a.",D26*E26*K26))</x:f>
      </x:c>
      <x:c r="M26" s="9" t="str">
        <x:f>IF(A26="","",SUMIFS('Devolucoes'!$D$7:$D$106,'Devolucoes'!$B$7:$B$106,A26)+SUMIFS('Devolucoes'!$E$7:$E$106,'Devolucoes'!$B$7:$B$106,A26))</x:f>
      </x:c>
      <x:c r="N26" s="9" t="str">
        <x:f>IF(A26="","",D26-M26)</x:f>
      </x:c>
    </x:row>
    <x:row r="27" ht="23" customHeight="1">
      <x:c r="A27" s="10"/>
      <x:c r="B27" s="10"/>
      <x:c r="C27" s="10"/>
      <x:c r="D27" s="10"/>
      <x:c r="E27" s="10"/>
      <x:c r="F27" s="11"/>
      <x:c r="G27" s="12" t="str">
        <x:f>IF(A27="","",IF(OR(COUNTIFS('Locacoes'!$A$7:$A$106,B27)&lt;&gt;1,COUNTIFS('Equipamentos'!$A$7:$A$106,C27)&lt;&gt;1),"n.a.",INDEX('Locacoes'!$C$7:$C$106,MATCH(B27,'Locacoes'!$A$7:$A$106,0))-INDEX('Equipamentos'!$G$7:$G$106,MATCH(C27,'Equipamentos'!$A$7:$A$106,0))/1440))</x:f>
      </x:c>
      <x:c r="H27" s="12" t="str">
        <x:f>IF(A27="","",IF(OR(COUNTIFS('Locacoes'!$A$7:$A$106,B27)&lt;&gt;1,COUNTIFS('Equipamentos'!$A$7:$A$106,C27)&lt;&gt;1),"n.a.",IF(F27&lt;&gt;"",F27,INDEX('Locacoes'!$D$7:$D$106,MATCH(B27,'Locacoes'!$A$7:$A$106,0))+INDEX('Equipamentos'!$H$7:$H$106,MATCH(C27,'Equipamentos'!$A$7:$A$106,0))/1440)))</x:f>
      </x:c>
      <x:c r="I27" s="9" t="str">
        <x:f>IF(A27="","",IF(COUNTIFS('Locacoes'!$A$7:$A$106,B27)&lt;&gt;1,0,IF(OR(INDEX('Locacoes'!$E$7:$E$106,MATCH(B27,'Locacoes'!$A$7:$A$106,0))="draft",INDEX('Locacoes'!$E$7:$E$106,MATCH(B27,'Locacoes'!$A$7:$A$106,0))="cancelled"),0,1)))</x:f>
      </x:c>
      <x:c r="J27" s="9" t="str">
        <x:f>IF(COUNTA(A27:F27)=0,"",IF(OR(A27="",COUNTIFS($A$7:$A$106,A27)&lt;&gt;1,COUNTIFS('Locacoes'!$A$7:$A$106,B27)&lt;&gt;1,COUNTIFS('Equipamentos'!$A$7:$A$106,C27)&lt;&gt;1,COUNT(D27:E27)&lt;&gt;2,D27&lt;=0,D27&lt;&gt;INT(D27),E27&lt;0,E27&lt;&gt;INT(E27),COUNT(G27:H27)&lt;&gt;2,H27&lt;=G27,AND(F27&lt;&gt;"",NOT(ISNUMBER(F27)))) ,"REVISAR item","OK"))</x:f>
      </x:c>
      <x:c r="K27" s="9" t="str">
        <x:f>IF(A27="","",IF(J27&lt;&gt;"OK","n.a.",MAX(1,ROUNDUP(INDEX('Locacoes'!$D$7:$D$106,MATCH(B27,'Locacoes'!$A$7:$A$106,0))-INDEX('Locacoes'!$C$7:$C$106,MATCH(B27,'Locacoes'!$A$7:$A$106,0)),0))))</x:f>
      </x:c>
      <x:c r="L27" s="9" t="str">
        <x:f>IF(A27="","",IF(J27&lt;&gt;"OK","n.a.",D27*E27*K27))</x:f>
      </x:c>
      <x:c r="M27" s="9" t="str">
        <x:f>IF(A27="","",SUMIFS('Devolucoes'!$D$7:$D$106,'Devolucoes'!$B$7:$B$106,A27)+SUMIFS('Devolucoes'!$E$7:$E$106,'Devolucoes'!$B$7:$B$106,A27))</x:f>
      </x:c>
      <x:c r="N27" s="9" t="str">
        <x:f>IF(A27="","",D27-M27)</x:f>
      </x:c>
    </x:row>
    <x:row r="28" ht="23" customHeight="1">
      <x:c r="A28" s="10"/>
      <x:c r="B28" s="10"/>
      <x:c r="C28" s="10"/>
      <x:c r="D28" s="10"/>
      <x:c r="E28" s="10"/>
      <x:c r="F28" s="11"/>
      <x:c r="G28" s="12" t="str">
        <x:f>IF(A28="","",IF(OR(COUNTIFS('Locacoes'!$A$7:$A$106,B28)&lt;&gt;1,COUNTIFS('Equipamentos'!$A$7:$A$106,C28)&lt;&gt;1),"n.a.",INDEX('Locacoes'!$C$7:$C$106,MATCH(B28,'Locacoes'!$A$7:$A$106,0))-INDEX('Equipamentos'!$G$7:$G$106,MATCH(C28,'Equipamentos'!$A$7:$A$106,0))/1440))</x:f>
      </x:c>
      <x:c r="H28" s="12" t="str">
        <x:f>IF(A28="","",IF(OR(COUNTIFS('Locacoes'!$A$7:$A$106,B28)&lt;&gt;1,COUNTIFS('Equipamentos'!$A$7:$A$106,C28)&lt;&gt;1),"n.a.",IF(F28&lt;&gt;"",F28,INDEX('Locacoes'!$D$7:$D$106,MATCH(B28,'Locacoes'!$A$7:$A$106,0))+INDEX('Equipamentos'!$H$7:$H$106,MATCH(C28,'Equipamentos'!$A$7:$A$106,0))/1440)))</x:f>
      </x:c>
      <x:c r="I28" s="9" t="str">
        <x:f>IF(A28="","",IF(COUNTIFS('Locacoes'!$A$7:$A$106,B28)&lt;&gt;1,0,IF(OR(INDEX('Locacoes'!$E$7:$E$106,MATCH(B28,'Locacoes'!$A$7:$A$106,0))="draft",INDEX('Locacoes'!$E$7:$E$106,MATCH(B28,'Locacoes'!$A$7:$A$106,0))="cancelled"),0,1)))</x:f>
      </x:c>
      <x:c r="J28" s="9" t="str">
        <x:f>IF(COUNTA(A28:F28)=0,"",IF(OR(A28="",COUNTIFS($A$7:$A$106,A28)&lt;&gt;1,COUNTIFS('Locacoes'!$A$7:$A$106,B28)&lt;&gt;1,COUNTIFS('Equipamentos'!$A$7:$A$106,C28)&lt;&gt;1,COUNT(D28:E28)&lt;&gt;2,D28&lt;=0,D28&lt;&gt;INT(D28),E28&lt;0,E28&lt;&gt;INT(E28),COUNT(G28:H28)&lt;&gt;2,H28&lt;=G28,AND(F28&lt;&gt;"",NOT(ISNUMBER(F28)))) ,"REVISAR item","OK"))</x:f>
      </x:c>
      <x:c r="K28" s="9" t="str">
        <x:f>IF(A28="","",IF(J28&lt;&gt;"OK","n.a.",MAX(1,ROUNDUP(INDEX('Locacoes'!$D$7:$D$106,MATCH(B28,'Locacoes'!$A$7:$A$106,0))-INDEX('Locacoes'!$C$7:$C$106,MATCH(B28,'Locacoes'!$A$7:$A$106,0)),0))))</x:f>
      </x:c>
      <x:c r="L28" s="9" t="str">
        <x:f>IF(A28="","",IF(J28&lt;&gt;"OK","n.a.",D28*E28*K28))</x:f>
      </x:c>
      <x:c r="M28" s="9" t="str">
        <x:f>IF(A28="","",SUMIFS('Devolucoes'!$D$7:$D$106,'Devolucoes'!$B$7:$B$106,A28)+SUMIFS('Devolucoes'!$E$7:$E$106,'Devolucoes'!$B$7:$B$106,A28))</x:f>
      </x:c>
      <x:c r="N28" s="9" t="str">
        <x:f>IF(A28="","",D28-M28)</x:f>
      </x:c>
    </x:row>
    <x:row r="29" ht="23" customHeight="1">
      <x:c r="A29" s="10"/>
      <x:c r="B29" s="10"/>
      <x:c r="C29" s="10"/>
      <x:c r="D29" s="10"/>
      <x:c r="E29" s="10"/>
      <x:c r="F29" s="11"/>
      <x:c r="G29" s="12" t="str">
        <x:f>IF(A29="","",IF(OR(COUNTIFS('Locacoes'!$A$7:$A$106,B29)&lt;&gt;1,COUNTIFS('Equipamentos'!$A$7:$A$106,C29)&lt;&gt;1),"n.a.",INDEX('Locacoes'!$C$7:$C$106,MATCH(B29,'Locacoes'!$A$7:$A$106,0))-INDEX('Equipamentos'!$G$7:$G$106,MATCH(C29,'Equipamentos'!$A$7:$A$106,0))/1440))</x:f>
      </x:c>
      <x:c r="H29" s="12" t="str">
        <x:f>IF(A29="","",IF(OR(COUNTIFS('Locacoes'!$A$7:$A$106,B29)&lt;&gt;1,COUNTIFS('Equipamentos'!$A$7:$A$106,C29)&lt;&gt;1),"n.a.",IF(F29&lt;&gt;"",F29,INDEX('Locacoes'!$D$7:$D$106,MATCH(B29,'Locacoes'!$A$7:$A$106,0))+INDEX('Equipamentos'!$H$7:$H$106,MATCH(C29,'Equipamentos'!$A$7:$A$106,0))/1440)))</x:f>
      </x:c>
      <x:c r="I29" s="9" t="str">
        <x:f>IF(A29="","",IF(COUNTIFS('Locacoes'!$A$7:$A$106,B29)&lt;&gt;1,0,IF(OR(INDEX('Locacoes'!$E$7:$E$106,MATCH(B29,'Locacoes'!$A$7:$A$106,0))="draft",INDEX('Locacoes'!$E$7:$E$106,MATCH(B29,'Locacoes'!$A$7:$A$106,0))="cancelled"),0,1)))</x:f>
      </x:c>
      <x:c r="J29" s="9" t="str">
        <x:f>IF(COUNTA(A29:F29)=0,"",IF(OR(A29="",COUNTIFS($A$7:$A$106,A29)&lt;&gt;1,COUNTIFS('Locacoes'!$A$7:$A$106,B29)&lt;&gt;1,COUNTIFS('Equipamentos'!$A$7:$A$106,C29)&lt;&gt;1,COUNT(D29:E29)&lt;&gt;2,D29&lt;=0,D29&lt;&gt;INT(D29),E29&lt;0,E29&lt;&gt;INT(E29),COUNT(G29:H29)&lt;&gt;2,H29&lt;=G29,AND(F29&lt;&gt;"",NOT(ISNUMBER(F29)))) ,"REVISAR item","OK"))</x:f>
      </x:c>
      <x:c r="K29" s="9" t="str">
        <x:f>IF(A29="","",IF(J29&lt;&gt;"OK","n.a.",MAX(1,ROUNDUP(INDEX('Locacoes'!$D$7:$D$106,MATCH(B29,'Locacoes'!$A$7:$A$106,0))-INDEX('Locacoes'!$C$7:$C$106,MATCH(B29,'Locacoes'!$A$7:$A$106,0)),0))))</x:f>
      </x:c>
      <x:c r="L29" s="9" t="str">
        <x:f>IF(A29="","",IF(J29&lt;&gt;"OK","n.a.",D29*E29*K29))</x:f>
      </x:c>
      <x:c r="M29" s="9" t="str">
        <x:f>IF(A29="","",SUMIFS('Devolucoes'!$D$7:$D$106,'Devolucoes'!$B$7:$B$106,A29)+SUMIFS('Devolucoes'!$E$7:$E$106,'Devolucoes'!$B$7:$B$106,A29))</x:f>
      </x:c>
      <x:c r="N29" s="9" t="str">
        <x:f>IF(A29="","",D29-M29)</x:f>
      </x:c>
    </x:row>
    <x:row r="30" ht="23" customHeight="1">
      <x:c r="A30" s="10"/>
      <x:c r="B30" s="10"/>
      <x:c r="C30" s="10"/>
      <x:c r="D30" s="10"/>
      <x:c r="E30" s="10"/>
      <x:c r="F30" s="11"/>
      <x:c r="G30" s="12" t="str">
        <x:f>IF(A30="","",IF(OR(COUNTIFS('Locacoes'!$A$7:$A$106,B30)&lt;&gt;1,COUNTIFS('Equipamentos'!$A$7:$A$106,C30)&lt;&gt;1),"n.a.",INDEX('Locacoes'!$C$7:$C$106,MATCH(B30,'Locacoes'!$A$7:$A$106,0))-INDEX('Equipamentos'!$G$7:$G$106,MATCH(C30,'Equipamentos'!$A$7:$A$106,0))/1440))</x:f>
      </x:c>
      <x:c r="H30" s="12" t="str">
        <x:f>IF(A30="","",IF(OR(COUNTIFS('Locacoes'!$A$7:$A$106,B30)&lt;&gt;1,COUNTIFS('Equipamentos'!$A$7:$A$106,C30)&lt;&gt;1),"n.a.",IF(F30&lt;&gt;"",F30,INDEX('Locacoes'!$D$7:$D$106,MATCH(B30,'Locacoes'!$A$7:$A$106,0))+INDEX('Equipamentos'!$H$7:$H$106,MATCH(C30,'Equipamentos'!$A$7:$A$106,0))/1440)))</x:f>
      </x:c>
      <x:c r="I30" s="9" t="str">
        <x:f>IF(A30="","",IF(COUNTIFS('Locacoes'!$A$7:$A$106,B30)&lt;&gt;1,0,IF(OR(INDEX('Locacoes'!$E$7:$E$106,MATCH(B30,'Locacoes'!$A$7:$A$106,0))="draft",INDEX('Locacoes'!$E$7:$E$106,MATCH(B30,'Locacoes'!$A$7:$A$106,0))="cancelled"),0,1)))</x:f>
      </x:c>
      <x:c r="J30" s="9" t="str">
        <x:f>IF(COUNTA(A30:F30)=0,"",IF(OR(A30="",COUNTIFS($A$7:$A$106,A30)&lt;&gt;1,COUNTIFS('Locacoes'!$A$7:$A$106,B30)&lt;&gt;1,COUNTIFS('Equipamentos'!$A$7:$A$106,C30)&lt;&gt;1,COUNT(D30:E30)&lt;&gt;2,D30&lt;=0,D30&lt;&gt;INT(D30),E30&lt;0,E30&lt;&gt;INT(E30),COUNT(G30:H30)&lt;&gt;2,H30&lt;=G30,AND(F30&lt;&gt;"",NOT(ISNUMBER(F30)))) ,"REVISAR item","OK"))</x:f>
      </x:c>
      <x:c r="K30" s="9" t="str">
        <x:f>IF(A30="","",IF(J30&lt;&gt;"OK","n.a.",MAX(1,ROUNDUP(INDEX('Locacoes'!$D$7:$D$106,MATCH(B30,'Locacoes'!$A$7:$A$106,0))-INDEX('Locacoes'!$C$7:$C$106,MATCH(B30,'Locacoes'!$A$7:$A$106,0)),0))))</x:f>
      </x:c>
      <x:c r="L30" s="9" t="str">
        <x:f>IF(A30="","",IF(J30&lt;&gt;"OK","n.a.",D30*E30*K30))</x:f>
      </x:c>
      <x:c r="M30" s="9" t="str">
        <x:f>IF(A30="","",SUMIFS('Devolucoes'!$D$7:$D$106,'Devolucoes'!$B$7:$B$106,A30)+SUMIFS('Devolucoes'!$E$7:$E$106,'Devolucoes'!$B$7:$B$106,A30))</x:f>
      </x:c>
      <x:c r="N30" s="9" t="str">
        <x:f>IF(A30="","",D30-M30)</x:f>
      </x:c>
    </x:row>
    <x:row r="31" ht="23" customHeight="1">
      <x:c r="A31" s="10"/>
      <x:c r="B31" s="10"/>
      <x:c r="C31" s="10"/>
      <x:c r="D31" s="10"/>
      <x:c r="E31" s="10"/>
      <x:c r="F31" s="11"/>
      <x:c r="G31" s="12" t="str">
        <x:f>IF(A31="","",IF(OR(COUNTIFS('Locacoes'!$A$7:$A$106,B31)&lt;&gt;1,COUNTIFS('Equipamentos'!$A$7:$A$106,C31)&lt;&gt;1),"n.a.",INDEX('Locacoes'!$C$7:$C$106,MATCH(B31,'Locacoes'!$A$7:$A$106,0))-INDEX('Equipamentos'!$G$7:$G$106,MATCH(C31,'Equipamentos'!$A$7:$A$106,0))/1440))</x:f>
      </x:c>
      <x:c r="H31" s="12" t="str">
        <x:f>IF(A31="","",IF(OR(COUNTIFS('Locacoes'!$A$7:$A$106,B31)&lt;&gt;1,COUNTIFS('Equipamentos'!$A$7:$A$106,C31)&lt;&gt;1),"n.a.",IF(F31&lt;&gt;"",F31,INDEX('Locacoes'!$D$7:$D$106,MATCH(B31,'Locacoes'!$A$7:$A$106,0))+INDEX('Equipamentos'!$H$7:$H$106,MATCH(C31,'Equipamentos'!$A$7:$A$106,0))/1440)))</x:f>
      </x:c>
      <x:c r="I31" s="9" t="str">
        <x:f>IF(A31="","",IF(COUNTIFS('Locacoes'!$A$7:$A$106,B31)&lt;&gt;1,0,IF(OR(INDEX('Locacoes'!$E$7:$E$106,MATCH(B31,'Locacoes'!$A$7:$A$106,0))="draft",INDEX('Locacoes'!$E$7:$E$106,MATCH(B31,'Locacoes'!$A$7:$A$106,0))="cancelled"),0,1)))</x:f>
      </x:c>
      <x:c r="J31" s="9" t="str">
        <x:f>IF(COUNTA(A31:F31)=0,"",IF(OR(A31="",COUNTIFS($A$7:$A$106,A31)&lt;&gt;1,COUNTIFS('Locacoes'!$A$7:$A$106,B31)&lt;&gt;1,COUNTIFS('Equipamentos'!$A$7:$A$106,C31)&lt;&gt;1,COUNT(D31:E31)&lt;&gt;2,D31&lt;=0,D31&lt;&gt;INT(D31),E31&lt;0,E31&lt;&gt;INT(E31),COUNT(G31:H31)&lt;&gt;2,H31&lt;=G31,AND(F31&lt;&gt;"",NOT(ISNUMBER(F31)))) ,"REVISAR item","OK"))</x:f>
      </x:c>
      <x:c r="K31" s="9" t="str">
        <x:f>IF(A31="","",IF(J31&lt;&gt;"OK","n.a.",MAX(1,ROUNDUP(INDEX('Locacoes'!$D$7:$D$106,MATCH(B31,'Locacoes'!$A$7:$A$106,0))-INDEX('Locacoes'!$C$7:$C$106,MATCH(B31,'Locacoes'!$A$7:$A$106,0)),0))))</x:f>
      </x:c>
      <x:c r="L31" s="9" t="str">
        <x:f>IF(A31="","",IF(J31&lt;&gt;"OK","n.a.",D31*E31*K31))</x:f>
      </x:c>
      <x:c r="M31" s="9" t="str">
        <x:f>IF(A31="","",SUMIFS('Devolucoes'!$D$7:$D$106,'Devolucoes'!$B$7:$B$106,A31)+SUMIFS('Devolucoes'!$E$7:$E$106,'Devolucoes'!$B$7:$B$106,A31))</x:f>
      </x:c>
      <x:c r="N31" s="9" t="str">
        <x:f>IF(A31="","",D31-M31)</x:f>
      </x:c>
    </x:row>
    <x:row r="32" ht="23" customHeight="1">
      <x:c r="A32" s="10"/>
      <x:c r="B32" s="10"/>
      <x:c r="C32" s="10"/>
      <x:c r="D32" s="10"/>
      <x:c r="E32" s="10"/>
      <x:c r="F32" s="11"/>
      <x:c r="G32" s="12" t="str">
        <x:f>IF(A32="","",IF(OR(COUNTIFS('Locacoes'!$A$7:$A$106,B32)&lt;&gt;1,COUNTIFS('Equipamentos'!$A$7:$A$106,C32)&lt;&gt;1),"n.a.",INDEX('Locacoes'!$C$7:$C$106,MATCH(B32,'Locacoes'!$A$7:$A$106,0))-INDEX('Equipamentos'!$G$7:$G$106,MATCH(C32,'Equipamentos'!$A$7:$A$106,0))/1440))</x:f>
      </x:c>
      <x:c r="H32" s="12" t="str">
        <x:f>IF(A32="","",IF(OR(COUNTIFS('Locacoes'!$A$7:$A$106,B32)&lt;&gt;1,COUNTIFS('Equipamentos'!$A$7:$A$106,C32)&lt;&gt;1),"n.a.",IF(F32&lt;&gt;"",F32,INDEX('Locacoes'!$D$7:$D$106,MATCH(B32,'Locacoes'!$A$7:$A$106,0))+INDEX('Equipamentos'!$H$7:$H$106,MATCH(C32,'Equipamentos'!$A$7:$A$106,0))/1440)))</x:f>
      </x:c>
      <x:c r="I32" s="9" t="str">
        <x:f>IF(A32="","",IF(COUNTIFS('Locacoes'!$A$7:$A$106,B32)&lt;&gt;1,0,IF(OR(INDEX('Locacoes'!$E$7:$E$106,MATCH(B32,'Locacoes'!$A$7:$A$106,0))="draft",INDEX('Locacoes'!$E$7:$E$106,MATCH(B32,'Locacoes'!$A$7:$A$106,0))="cancelled"),0,1)))</x:f>
      </x:c>
      <x:c r="J32" s="9" t="str">
        <x:f>IF(COUNTA(A32:F32)=0,"",IF(OR(A32="",COUNTIFS($A$7:$A$106,A32)&lt;&gt;1,COUNTIFS('Locacoes'!$A$7:$A$106,B32)&lt;&gt;1,COUNTIFS('Equipamentos'!$A$7:$A$106,C32)&lt;&gt;1,COUNT(D32:E32)&lt;&gt;2,D32&lt;=0,D32&lt;&gt;INT(D32),E32&lt;0,E32&lt;&gt;INT(E32),COUNT(G32:H32)&lt;&gt;2,H32&lt;=G32,AND(F32&lt;&gt;"",NOT(ISNUMBER(F32)))) ,"REVISAR item","OK"))</x:f>
      </x:c>
      <x:c r="K32" s="9" t="str">
        <x:f>IF(A32="","",IF(J32&lt;&gt;"OK","n.a.",MAX(1,ROUNDUP(INDEX('Locacoes'!$D$7:$D$106,MATCH(B32,'Locacoes'!$A$7:$A$106,0))-INDEX('Locacoes'!$C$7:$C$106,MATCH(B32,'Locacoes'!$A$7:$A$106,0)),0))))</x:f>
      </x:c>
      <x:c r="L32" s="9" t="str">
        <x:f>IF(A32="","",IF(J32&lt;&gt;"OK","n.a.",D32*E32*K32))</x:f>
      </x:c>
      <x:c r="M32" s="9" t="str">
        <x:f>IF(A32="","",SUMIFS('Devolucoes'!$D$7:$D$106,'Devolucoes'!$B$7:$B$106,A32)+SUMIFS('Devolucoes'!$E$7:$E$106,'Devolucoes'!$B$7:$B$106,A32))</x:f>
      </x:c>
      <x:c r="N32" s="9" t="str">
        <x:f>IF(A32="","",D32-M32)</x:f>
      </x:c>
    </x:row>
    <x:row r="33" ht="23" customHeight="1">
      <x:c r="A33" s="10"/>
      <x:c r="B33" s="10"/>
      <x:c r="C33" s="10"/>
      <x:c r="D33" s="10"/>
      <x:c r="E33" s="10"/>
      <x:c r="F33" s="11"/>
      <x:c r="G33" s="12" t="str">
        <x:f>IF(A33="","",IF(OR(COUNTIFS('Locacoes'!$A$7:$A$106,B33)&lt;&gt;1,COUNTIFS('Equipamentos'!$A$7:$A$106,C33)&lt;&gt;1),"n.a.",INDEX('Locacoes'!$C$7:$C$106,MATCH(B33,'Locacoes'!$A$7:$A$106,0))-INDEX('Equipamentos'!$G$7:$G$106,MATCH(C33,'Equipamentos'!$A$7:$A$106,0))/1440))</x:f>
      </x:c>
      <x:c r="H33" s="12" t="str">
        <x:f>IF(A33="","",IF(OR(COUNTIFS('Locacoes'!$A$7:$A$106,B33)&lt;&gt;1,COUNTIFS('Equipamentos'!$A$7:$A$106,C33)&lt;&gt;1),"n.a.",IF(F33&lt;&gt;"",F33,INDEX('Locacoes'!$D$7:$D$106,MATCH(B33,'Locacoes'!$A$7:$A$106,0))+INDEX('Equipamentos'!$H$7:$H$106,MATCH(C33,'Equipamentos'!$A$7:$A$106,0))/1440)))</x:f>
      </x:c>
      <x:c r="I33" s="9" t="str">
        <x:f>IF(A33="","",IF(COUNTIFS('Locacoes'!$A$7:$A$106,B33)&lt;&gt;1,0,IF(OR(INDEX('Locacoes'!$E$7:$E$106,MATCH(B33,'Locacoes'!$A$7:$A$106,0))="draft",INDEX('Locacoes'!$E$7:$E$106,MATCH(B33,'Locacoes'!$A$7:$A$106,0))="cancelled"),0,1)))</x:f>
      </x:c>
      <x:c r="J33" s="9" t="str">
        <x:f>IF(COUNTA(A33:F33)=0,"",IF(OR(A33="",COUNTIFS($A$7:$A$106,A33)&lt;&gt;1,COUNTIFS('Locacoes'!$A$7:$A$106,B33)&lt;&gt;1,COUNTIFS('Equipamentos'!$A$7:$A$106,C33)&lt;&gt;1,COUNT(D33:E33)&lt;&gt;2,D33&lt;=0,D33&lt;&gt;INT(D33),E33&lt;0,E33&lt;&gt;INT(E33),COUNT(G33:H33)&lt;&gt;2,H33&lt;=G33,AND(F33&lt;&gt;"",NOT(ISNUMBER(F33)))) ,"REVISAR item","OK"))</x:f>
      </x:c>
      <x:c r="K33" s="9" t="str">
        <x:f>IF(A33="","",IF(J33&lt;&gt;"OK","n.a.",MAX(1,ROUNDUP(INDEX('Locacoes'!$D$7:$D$106,MATCH(B33,'Locacoes'!$A$7:$A$106,0))-INDEX('Locacoes'!$C$7:$C$106,MATCH(B33,'Locacoes'!$A$7:$A$106,0)),0))))</x:f>
      </x:c>
      <x:c r="L33" s="9" t="str">
        <x:f>IF(A33="","",IF(J33&lt;&gt;"OK","n.a.",D33*E33*K33))</x:f>
      </x:c>
      <x:c r="M33" s="9" t="str">
        <x:f>IF(A33="","",SUMIFS('Devolucoes'!$D$7:$D$106,'Devolucoes'!$B$7:$B$106,A33)+SUMIFS('Devolucoes'!$E$7:$E$106,'Devolucoes'!$B$7:$B$106,A33))</x:f>
      </x:c>
      <x:c r="N33" s="9" t="str">
        <x:f>IF(A33="","",D33-M33)</x:f>
      </x:c>
    </x:row>
    <x:row r="34" ht="23" customHeight="1">
      <x:c r="A34" s="10"/>
      <x:c r="B34" s="10"/>
      <x:c r="C34" s="10"/>
      <x:c r="D34" s="10"/>
      <x:c r="E34" s="10"/>
      <x:c r="F34" s="11"/>
      <x:c r="G34" s="12" t="str">
        <x:f>IF(A34="","",IF(OR(COUNTIFS('Locacoes'!$A$7:$A$106,B34)&lt;&gt;1,COUNTIFS('Equipamentos'!$A$7:$A$106,C34)&lt;&gt;1),"n.a.",INDEX('Locacoes'!$C$7:$C$106,MATCH(B34,'Locacoes'!$A$7:$A$106,0))-INDEX('Equipamentos'!$G$7:$G$106,MATCH(C34,'Equipamentos'!$A$7:$A$106,0))/1440))</x:f>
      </x:c>
      <x:c r="H34" s="12" t="str">
        <x:f>IF(A34="","",IF(OR(COUNTIFS('Locacoes'!$A$7:$A$106,B34)&lt;&gt;1,COUNTIFS('Equipamentos'!$A$7:$A$106,C34)&lt;&gt;1),"n.a.",IF(F34&lt;&gt;"",F34,INDEX('Locacoes'!$D$7:$D$106,MATCH(B34,'Locacoes'!$A$7:$A$106,0))+INDEX('Equipamentos'!$H$7:$H$106,MATCH(C34,'Equipamentos'!$A$7:$A$106,0))/1440)))</x:f>
      </x:c>
      <x:c r="I34" s="9" t="str">
        <x:f>IF(A34="","",IF(COUNTIFS('Locacoes'!$A$7:$A$106,B34)&lt;&gt;1,0,IF(OR(INDEX('Locacoes'!$E$7:$E$106,MATCH(B34,'Locacoes'!$A$7:$A$106,0))="draft",INDEX('Locacoes'!$E$7:$E$106,MATCH(B34,'Locacoes'!$A$7:$A$106,0))="cancelled"),0,1)))</x:f>
      </x:c>
      <x:c r="J34" s="9" t="str">
        <x:f>IF(COUNTA(A34:F34)=0,"",IF(OR(A34="",COUNTIFS($A$7:$A$106,A34)&lt;&gt;1,COUNTIFS('Locacoes'!$A$7:$A$106,B34)&lt;&gt;1,COUNTIFS('Equipamentos'!$A$7:$A$106,C34)&lt;&gt;1,COUNT(D34:E34)&lt;&gt;2,D34&lt;=0,D34&lt;&gt;INT(D34),E34&lt;0,E34&lt;&gt;INT(E34),COUNT(G34:H34)&lt;&gt;2,H34&lt;=G34,AND(F34&lt;&gt;"",NOT(ISNUMBER(F34)))) ,"REVISAR item","OK"))</x:f>
      </x:c>
      <x:c r="K34" s="9" t="str">
        <x:f>IF(A34="","",IF(J34&lt;&gt;"OK","n.a.",MAX(1,ROUNDUP(INDEX('Locacoes'!$D$7:$D$106,MATCH(B34,'Locacoes'!$A$7:$A$106,0))-INDEX('Locacoes'!$C$7:$C$106,MATCH(B34,'Locacoes'!$A$7:$A$106,0)),0))))</x:f>
      </x:c>
      <x:c r="L34" s="9" t="str">
        <x:f>IF(A34="","",IF(J34&lt;&gt;"OK","n.a.",D34*E34*K34))</x:f>
      </x:c>
      <x:c r="M34" s="9" t="str">
        <x:f>IF(A34="","",SUMIFS('Devolucoes'!$D$7:$D$106,'Devolucoes'!$B$7:$B$106,A34)+SUMIFS('Devolucoes'!$E$7:$E$106,'Devolucoes'!$B$7:$B$106,A34))</x:f>
      </x:c>
      <x:c r="N34" s="9" t="str">
        <x:f>IF(A34="","",D34-M34)</x:f>
      </x:c>
    </x:row>
    <x:row r="35" ht="23" customHeight="1">
      <x:c r="A35" s="10"/>
      <x:c r="B35" s="10"/>
      <x:c r="C35" s="10"/>
      <x:c r="D35" s="10"/>
      <x:c r="E35" s="10"/>
      <x:c r="F35" s="11"/>
      <x:c r="G35" s="12" t="str">
        <x:f>IF(A35="","",IF(OR(COUNTIFS('Locacoes'!$A$7:$A$106,B35)&lt;&gt;1,COUNTIFS('Equipamentos'!$A$7:$A$106,C35)&lt;&gt;1),"n.a.",INDEX('Locacoes'!$C$7:$C$106,MATCH(B35,'Locacoes'!$A$7:$A$106,0))-INDEX('Equipamentos'!$G$7:$G$106,MATCH(C35,'Equipamentos'!$A$7:$A$106,0))/1440))</x:f>
      </x:c>
      <x:c r="H35" s="12" t="str">
        <x:f>IF(A35="","",IF(OR(COUNTIFS('Locacoes'!$A$7:$A$106,B35)&lt;&gt;1,COUNTIFS('Equipamentos'!$A$7:$A$106,C35)&lt;&gt;1),"n.a.",IF(F35&lt;&gt;"",F35,INDEX('Locacoes'!$D$7:$D$106,MATCH(B35,'Locacoes'!$A$7:$A$106,0))+INDEX('Equipamentos'!$H$7:$H$106,MATCH(C35,'Equipamentos'!$A$7:$A$106,0))/1440)))</x:f>
      </x:c>
      <x:c r="I35" s="9" t="str">
        <x:f>IF(A35="","",IF(COUNTIFS('Locacoes'!$A$7:$A$106,B35)&lt;&gt;1,0,IF(OR(INDEX('Locacoes'!$E$7:$E$106,MATCH(B35,'Locacoes'!$A$7:$A$106,0))="draft",INDEX('Locacoes'!$E$7:$E$106,MATCH(B35,'Locacoes'!$A$7:$A$106,0))="cancelled"),0,1)))</x:f>
      </x:c>
      <x:c r="J35" s="9" t="str">
        <x:f>IF(COUNTA(A35:F35)=0,"",IF(OR(A35="",COUNTIFS($A$7:$A$106,A35)&lt;&gt;1,COUNTIFS('Locacoes'!$A$7:$A$106,B35)&lt;&gt;1,COUNTIFS('Equipamentos'!$A$7:$A$106,C35)&lt;&gt;1,COUNT(D35:E35)&lt;&gt;2,D35&lt;=0,D35&lt;&gt;INT(D35),E35&lt;0,E35&lt;&gt;INT(E35),COUNT(G35:H35)&lt;&gt;2,H35&lt;=G35,AND(F35&lt;&gt;"",NOT(ISNUMBER(F35)))) ,"REVISAR item","OK"))</x:f>
      </x:c>
      <x:c r="K35" s="9" t="str">
        <x:f>IF(A35="","",IF(J35&lt;&gt;"OK","n.a.",MAX(1,ROUNDUP(INDEX('Locacoes'!$D$7:$D$106,MATCH(B35,'Locacoes'!$A$7:$A$106,0))-INDEX('Locacoes'!$C$7:$C$106,MATCH(B35,'Locacoes'!$A$7:$A$106,0)),0))))</x:f>
      </x:c>
      <x:c r="L35" s="9" t="str">
        <x:f>IF(A35="","",IF(J35&lt;&gt;"OK","n.a.",D35*E35*K35))</x:f>
      </x:c>
      <x:c r="M35" s="9" t="str">
        <x:f>IF(A35="","",SUMIFS('Devolucoes'!$D$7:$D$106,'Devolucoes'!$B$7:$B$106,A35)+SUMIFS('Devolucoes'!$E$7:$E$106,'Devolucoes'!$B$7:$B$106,A35))</x:f>
      </x:c>
      <x:c r="N35" s="9" t="str">
        <x:f>IF(A35="","",D35-M35)</x:f>
      </x:c>
    </x:row>
    <x:row r="36" ht="23" customHeight="1">
      <x:c r="A36" s="10"/>
      <x:c r="B36" s="10"/>
      <x:c r="C36" s="10"/>
      <x:c r="D36" s="10"/>
      <x:c r="E36" s="10"/>
      <x:c r="F36" s="11"/>
      <x:c r="G36" s="12" t="str">
        <x:f>IF(A36="","",IF(OR(COUNTIFS('Locacoes'!$A$7:$A$106,B36)&lt;&gt;1,COUNTIFS('Equipamentos'!$A$7:$A$106,C36)&lt;&gt;1),"n.a.",INDEX('Locacoes'!$C$7:$C$106,MATCH(B36,'Locacoes'!$A$7:$A$106,0))-INDEX('Equipamentos'!$G$7:$G$106,MATCH(C36,'Equipamentos'!$A$7:$A$106,0))/1440))</x:f>
      </x:c>
      <x:c r="H36" s="12" t="str">
        <x:f>IF(A36="","",IF(OR(COUNTIFS('Locacoes'!$A$7:$A$106,B36)&lt;&gt;1,COUNTIFS('Equipamentos'!$A$7:$A$106,C36)&lt;&gt;1),"n.a.",IF(F36&lt;&gt;"",F36,INDEX('Locacoes'!$D$7:$D$106,MATCH(B36,'Locacoes'!$A$7:$A$106,0))+INDEX('Equipamentos'!$H$7:$H$106,MATCH(C36,'Equipamentos'!$A$7:$A$106,0))/1440)))</x:f>
      </x:c>
      <x:c r="I36" s="9" t="str">
        <x:f>IF(A36="","",IF(COUNTIFS('Locacoes'!$A$7:$A$106,B36)&lt;&gt;1,0,IF(OR(INDEX('Locacoes'!$E$7:$E$106,MATCH(B36,'Locacoes'!$A$7:$A$106,0))="draft",INDEX('Locacoes'!$E$7:$E$106,MATCH(B36,'Locacoes'!$A$7:$A$106,0))="cancelled"),0,1)))</x:f>
      </x:c>
      <x:c r="J36" s="9" t="str">
        <x:f>IF(COUNTA(A36:F36)=0,"",IF(OR(A36="",COUNTIFS($A$7:$A$106,A36)&lt;&gt;1,COUNTIFS('Locacoes'!$A$7:$A$106,B36)&lt;&gt;1,COUNTIFS('Equipamentos'!$A$7:$A$106,C36)&lt;&gt;1,COUNT(D36:E36)&lt;&gt;2,D36&lt;=0,D36&lt;&gt;INT(D36),E36&lt;0,E36&lt;&gt;INT(E36),COUNT(G36:H36)&lt;&gt;2,H36&lt;=G36,AND(F36&lt;&gt;"",NOT(ISNUMBER(F36)))) ,"REVISAR item","OK"))</x:f>
      </x:c>
      <x:c r="K36" s="9" t="str">
        <x:f>IF(A36="","",IF(J36&lt;&gt;"OK","n.a.",MAX(1,ROUNDUP(INDEX('Locacoes'!$D$7:$D$106,MATCH(B36,'Locacoes'!$A$7:$A$106,0))-INDEX('Locacoes'!$C$7:$C$106,MATCH(B36,'Locacoes'!$A$7:$A$106,0)),0))))</x:f>
      </x:c>
      <x:c r="L36" s="9" t="str">
        <x:f>IF(A36="","",IF(J36&lt;&gt;"OK","n.a.",D36*E36*K36))</x:f>
      </x:c>
      <x:c r="M36" s="9" t="str">
        <x:f>IF(A36="","",SUMIFS('Devolucoes'!$D$7:$D$106,'Devolucoes'!$B$7:$B$106,A36)+SUMIFS('Devolucoes'!$E$7:$E$106,'Devolucoes'!$B$7:$B$106,A36))</x:f>
      </x:c>
      <x:c r="N36" s="9" t="str">
        <x:f>IF(A36="","",D36-M36)</x:f>
      </x:c>
    </x:row>
    <x:row r="37" ht="23" customHeight="1">
      <x:c r="A37" s="10"/>
      <x:c r="B37" s="10"/>
      <x:c r="C37" s="10"/>
      <x:c r="D37" s="10"/>
      <x:c r="E37" s="10"/>
      <x:c r="F37" s="11"/>
      <x:c r="G37" s="12" t="str">
        <x:f>IF(A37="","",IF(OR(COUNTIFS('Locacoes'!$A$7:$A$106,B37)&lt;&gt;1,COUNTIFS('Equipamentos'!$A$7:$A$106,C37)&lt;&gt;1),"n.a.",INDEX('Locacoes'!$C$7:$C$106,MATCH(B37,'Locacoes'!$A$7:$A$106,0))-INDEX('Equipamentos'!$G$7:$G$106,MATCH(C37,'Equipamentos'!$A$7:$A$106,0))/1440))</x:f>
      </x:c>
      <x:c r="H37" s="12" t="str">
        <x:f>IF(A37="","",IF(OR(COUNTIFS('Locacoes'!$A$7:$A$106,B37)&lt;&gt;1,COUNTIFS('Equipamentos'!$A$7:$A$106,C37)&lt;&gt;1),"n.a.",IF(F37&lt;&gt;"",F37,INDEX('Locacoes'!$D$7:$D$106,MATCH(B37,'Locacoes'!$A$7:$A$106,0))+INDEX('Equipamentos'!$H$7:$H$106,MATCH(C37,'Equipamentos'!$A$7:$A$106,0))/1440)))</x:f>
      </x:c>
      <x:c r="I37" s="9" t="str">
        <x:f>IF(A37="","",IF(COUNTIFS('Locacoes'!$A$7:$A$106,B37)&lt;&gt;1,0,IF(OR(INDEX('Locacoes'!$E$7:$E$106,MATCH(B37,'Locacoes'!$A$7:$A$106,0))="draft",INDEX('Locacoes'!$E$7:$E$106,MATCH(B37,'Locacoes'!$A$7:$A$106,0))="cancelled"),0,1)))</x:f>
      </x:c>
      <x:c r="J37" s="9" t="str">
        <x:f>IF(COUNTA(A37:F37)=0,"",IF(OR(A37="",COUNTIFS($A$7:$A$106,A37)&lt;&gt;1,COUNTIFS('Locacoes'!$A$7:$A$106,B37)&lt;&gt;1,COUNTIFS('Equipamentos'!$A$7:$A$106,C37)&lt;&gt;1,COUNT(D37:E37)&lt;&gt;2,D37&lt;=0,D37&lt;&gt;INT(D37),E37&lt;0,E37&lt;&gt;INT(E37),COUNT(G37:H37)&lt;&gt;2,H37&lt;=G37,AND(F37&lt;&gt;"",NOT(ISNUMBER(F37)))) ,"REVISAR item","OK"))</x:f>
      </x:c>
      <x:c r="K37" s="9" t="str">
        <x:f>IF(A37="","",IF(J37&lt;&gt;"OK","n.a.",MAX(1,ROUNDUP(INDEX('Locacoes'!$D$7:$D$106,MATCH(B37,'Locacoes'!$A$7:$A$106,0))-INDEX('Locacoes'!$C$7:$C$106,MATCH(B37,'Locacoes'!$A$7:$A$106,0)),0))))</x:f>
      </x:c>
      <x:c r="L37" s="9" t="str">
        <x:f>IF(A37="","",IF(J37&lt;&gt;"OK","n.a.",D37*E37*K37))</x:f>
      </x:c>
      <x:c r="M37" s="9" t="str">
        <x:f>IF(A37="","",SUMIFS('Devolucoes'!$D$7:$D$106,'Devolucoes'!$B$7:$B$106,A37)+SUMIFS('Devolucoes'!$E$7:$E$106,'Devolucoes'!$B$7:$B$106,A37))</x:f>
      </x:c>
      <x:c r="N37" s="9" t="str">
        <x:f>IF(A37="","",D37-M37)</x:f>
      </x:c>
    </x:row>
    <x:row r="38" ht="23" customHeight="1">
      <x:c r="A38" s="10"/>
      <x:c r="B38" s="10"/>
      <x:c r="C38" s="10"/>
      <x:c r="D38" s="10"/>
      <x:c r="E38" s="10"/>
      <x:c r="F38" s="11"/>
      <x:c r="G38" s="12" t="str">
        <x:f>IF(A38="","",IF(OR(COUNTIFS('Locacoes'!$A$7:$A$106,B38)&lt;&gt;1,COUNTIFS('Equipamentos'!$A$7:$A$106,C38)&lt;&gt;1),"n.a.",INDEX('Locacoes'!$C$7:$C$106,MATCH(B38,'Locacoes'!$A$7:$A$106,0))-INDEX('Equipamentos'!$G$7:$G$106,MATCH(C38,'Equipamentos'!$A$7:$A$106,0))/1440))</x:f>
      </x:c>
      <x:c r="H38" s="12" t="str">
        <x:f>IF(A38="","",IF(OR(COUNTIFS('Locacoes'!$A$7:$A$106,B38)&lt;&gt;1,COUNTIFS('Equipamentos'!$A$7:$A$106,C38)&lt;&gt;1),"n.a.",IF(F38&lt;&gt;"",F38,INDEX('Locacoes'!$D$7:$D$106,MATCH(B38,'Locacoes'!$A$7:$A$106,0))+INDEX('Equipamentos'!$H$7:$H$106,MATCH(C38,'Equipamentos'!$A$7:$A$106,0))/1440)))</x:f>
      </x:c>
      <x:c r="I38" s="9" t="str">
        <x:f>IF(A38="","",IF(COUNTIFS('Locacoes'!$A$7:$A$106,B38)&lt;&gt;1,0,IF(OR(INDEX('Locacoes'!$E$7:$E$106,MATCH(B38,'Locacoes'!$A$7:$A$106,0))="draft",INDEX('Locacoes'!$E$7:$E$106,MATCH(B38,'Locacoes'!$A$7:$A$106,0))="cancelled"),0,1)))</x:f>
      </x:c>
      <x:c r="J38" s="9" t="str">
        <x:f>IF(COUNTA(A38:F38)=0,"",IF(OR(A38="",COUNTIFS($A$7:$A$106,A38)&lt;&gt;1,COUNTIFS('Locacoes'!$A$7:$A$106,B38)&lt;&gt;1,COUNTIFS('Equipamentos'!$A$7:$A$106,C38)&lt;&gt;1,COUNT(D38:E38)&lt;&gt;2,D38&lt;=0,D38&lt;&gt;INT(D38),E38&lt;0,E38&lt;&gt;INT(E38),COUNT(G38:H38)&lt;&gt;2,H38&lt;=G38,AND(F38&lt;&gt;"",NOT(ISNUMBER(F38)))) ,"REVISAR item","OK"))</x:f>
      </x:c>
      <x:c r="K38" s="9" t="str">
        <x:f>IF(A38="","",IF(J38&lt;&gt;"OK","n.a.",MAX(1,ROUNDUP(INDEX('Locacoes'!$D$7:$D$106,MATCH(B38,'Locacoes'!$A$7:$A$106,0))-INDEX('Locacoes'!$C$7:$C$106,MATCH(B38,'Locacoes'!$A$7:$A$106,0)),0))))</x:f>
      </x:c>
      <x:c r="L38" s="9" t="str">
        <x:f>IF(A38="","",IF(J38&lt;&gt;"OK","n.a.",D38*E38*K38))</x:f>
      </x:c>
      <x:c r="M38" s="9" t="str">
        <x:f>IF(A38="","",SUMIFS('Devolucoes'!$D$7:$D$106,'Devolucoes'!$B$7:$B$106,A38)+SUMIFS('Devolucoes'!$E$7:$E$106,'Devolucoes'!$B$7:$B$106,A38))</x:f>
      </x:c>
      <x:c r="N38" s="9" t="str">
        <x:f>IF(A38="","",D38-M38)</x:f>
      </x:c>
    </x:row>
    <x:row r="39" ht="23" customHeight="1">
      <x:c r="A39" s="10"/>
      <x:c r="B39" s="10"/>
      <x:c r="C39" s="10"/>
      <x:c r="D39" s="10"/>
      <x:c r="E39" s="10"/>
      <x:c r="F39" s="11"/>
      <x:c r="G39" s="12" t="str">
        <x:f>IF(A39="","",IF(OR(COUNTIFS('Locacoes'!$A$7:$A$106,B39)&lt;&gt;1,COUNTIFS('Equipamentos'!$A$7:$A$106,C39)&lt;&gt;1),"n.a.",INDEX('Locacoes'!$C$7:$C$106,MATCH(B39,'Locacoes'!$A$7:$A$106,0))-INDEX('Equipamentos'!$G$7:$G$106,MATCH(C39,'Equipamentos'!$A$7:$A$106,0))/1440))</x:f>
      </x:c>
      <x:c r="H39" s="12" t="str">
        <x:f>IF(A39="","",IF(OR(COUNTIFS('Locacoes'!$A$7:$A$106,B39)&lt;&gt;1,COUNTIFS('Equipamentos'!$A$7:$A$106,C39)&lt;&gt;1),"n.a.",IF(F39&lt;&gt;"",F39,INDEX('Locacoes'!$D$7:$D$106,MATCH(B39,'Locacoes'!$A$7:$A$106,0))+INDEX('Equipamentos'!$H$7:$H$106,MATCH(C39,'Equipamentos'!$A$7:$A$106,0))/1440)))</x:f>
      </x:c>
      <x:c r="I39" s="9" t="str">
        <x:f>IF(A39="","",IF(COUNTIFS('Locacoes'!$A$7:$A$106,B39)&lt;&gt;1,0,IF(OR(INDEX('Locacoes'!$E$7:$E$106,MATCH(B39,'Locacoes'!$A$7:$A$106,0))="draft",INDEX('Locacoes'!$E$7:$E$106,MATCH(B39,'Locacoes'!$A$7:$A$106,0))="cancelled"),0,1)))</x:f>
      </x:c>
      <x:c r="J39" s="9" t="str">
        <x:f>IF(COUNTA(A39:F39)=0,"",IF(OR(A39="",COUNTIFS($A$7:$A$106,A39)&lt;&gt;1,COUNTIFS('Locacoes'!$A$7:$A$106,B39)&lt;&gt;1,COUNTIFS('Equipamentos'!$A$7:$A$106,C39)&lt;&gt;1,COUNT(D39:E39)&lt;&gt;2,D39&lt;=0,D39&lt;&gt;INT(D39),E39&lt;0,E39&lt;&gt;INT(E39),COUNT(G39:H39)&lt;&gt;2,H39&lt;=G39,AND(F39&lt;&gt;"",NOT(ISNUMBER(F39)))) ,"REVISAR item","OK"))</x:f>
      </x:c>
      <x:c r="K39" s="9" t="str">
        <x:f>IF(A39="","",IF(J39&lt;&gt;"OK","n.a.",MAX(1,ROUNDUP(INDEX('Locacoes'!$D$7:$D$106,MATCH(B39,'Locacoes'!$A$7:$A$106,0))-INDEX('Locacoes'!$C$7:$C$106,MATCH(B39,'Locacoes'!$A$7:$A$106,0)),0))))</x:f>
      </x:c>
      <x:c r="L39" s="9" t="str">
        <x:f>IF(A39="","",IF(J39&lt;&gt;"OK","n.a.",D39*E39*K39))</x:f>
      </x:c>
      <x:c r="M39" s="9" t="str">
        <x:f>IF(A39="","",SUMIFS('Devolucoes'!$D$7:$D$106,'Devolucoes'!$B$7:$B$106,A39)+SUMIFS('Devolucoes'!$E$7:$E$106,'Devolucoes'!$B$7:$B$106,A39))</x:f>
      </x:c>
      <x:c r="N39" s="9" t="str">
        <x:f>IF(A39="","",D39-M39)</x:f>
      </x:c>
    </x:row>
    <x:row r="40" ht="23" customHeight="1">
      <x:c r="A40" s="10"/>
      <x:c r="B40" s="10"/>
      <x:c r="C40" s="10"/>
      <x:c r="D40" s="10"/>
      <x:c r="E40" s="10"/>
      <x:c r="F40" s="11"/>
      <x:c r="G40" s="12" t="str">
        <x:f>IF(A40="","",IF(OR(COUNTIFS('Locacoes'!$A$7:$A$106,B40)&lt;&gt;1,COUNTIFS('Equipamentos'!$A$7:$A$106,C40)&lt;&gt;1),"n.a.",INDEX('Locacoes'!$C$7:$C$106,MATCH(B40,'Locacoes'!$A$7:$A$106,0))-INDEX('Equipamentos'!$G$7:$G$106,MATCH(C40,'Equipamentos'!$A$7:$A$106,0))/1440))</x:f>
      </x:c>
      <x:c r="H40" s="12" t="str">
        <x:f>IF(A40="","",IF(OR(COUNTIFS('Locacoes'!$A$7:$A$106,B40)&lt;&gt;1,COUNTIFS('Equipamentos'!$A$7:$A$106,C40)&lt;&gt;1),"n.a.",IF(F40&lt;&gt;"",F40,INDEX('Locacoes'!$D$7:$D$106,MATCH(B40,'Locacoes'!$A$7:$A$106,0))+INDEX('Equipamentos'!$H$7:$H$106,MATCH(C40,'Equipamentos'!$A$7:$A$106,0))/1440)))</x:f>
      </x:c>
      <x:c r="I40" s="9" t="str">
        <x:f>IF(A40="","",IF(COUNTIFS('Locacoes'!$A$7:$A$106,B40)&lt;&gt;1,0,IF(OR(INDEX('Locacoes'!$E$7:$E$106,MATCH(B40,'Locacoes'!$A$7:$A$106,0))="draft",INDEX('Locacoes'!$E$7:$E$106,MATCH(B40,'Locacoes'!$A$7:$A$106,0))="cancelled"),0,1)))</x:f>
      </x:c>
      <x:c r="J40" s="9" t="str">
        <x:f>IF(COUNTA(A40:F40)=0,"",IF(OR(A40="",COUNTIFS($A$7:$A$106,A40)&lt;&gt;1,COUNTIFS('Locacoes'!$A$7:$A$106,B40)&lt;&gt;1,COUNTIFS('Equipamentos'!$A$7:$A$106,C40)&lt;&gt;1,COUNT(D40:E40)&lt;&gt;2,D40&lt;=0,D40&lt;&gt;INT(D40),E40&lt;0,E40&lt;&gt;INT(E40),COUNT(G40:H40)&lt;&gt;2,H40&lt;=G40,AND(F40&lt;&gt;"",NOT(ISNUMBER(F40)))) ,"REVISAR item","OK"))</x:f>
      </x:c>
      <x:c r="K40" s="9" t="str">
        <x:f>IF(A40="","",IF(J40&lt;&gt;"OK","n.a.",MAX(1,ROUNDUP(INDEX('Locacoes'!$D$7:$D$106,MATCH(B40,'Locacoes'!$A$7:$A$106,0))-INDEX('Locacoes'!$C$7:$C$106,MATCH(B40,'Locacoes'!$A$7:$A$106,0)),0))))</x:f>
      </x:c>
      <x:c r="L40" s="9" t="str">
        <x:f>IF(A40="","",IF(J40&lt;&gt;"OK","n.a.",D40*E40*K40))</x:f>
      </x:c>
      <x:c r="M40" s="9" t="str">
        <x:f>IF(A40="","",SUMIFS('Devolucoes'!$D$7:$D$106,'Devolucoes'!$B$7:$B$106,A40)+SUMIFS('Devolucoes'!$E$7:$E$106,'Devolucoes'!$B$7:$B$106,A40))</x:f>
      </x:c>
      <x:c r="N40" s="9" t="str">
        <x:f>IF(A40="","",D40-M40)</x:f>
      </x:c>
    </x:row>
    <x:row r="41" ht="23" customHeight="1">
      <x:c r="A41" s="10"/>
      <x:c r="B41" s="10"/>
      <x:c r="C41" s="10"/>
      <x:c r="D41" s="10"/>
      <x:c r="E41" s="10"/>
      <x:c r="F41" s="11"/>
      <x:c r="G41" s="12" t="str">
        <x:f>IF(A41="","",IF(OR(COUNTIFS('Locacoes'!$A$7:$A$106,B41)&lt;&gt;1,COUNTIFS('Equipamentos'!$A$7:$A$106,C41)&lt;&gt;1),"n.a.",INDEX('Locacoes'!$C$7:$C$106,MATCH(B41,'Locacoes'!$A$7:$A$106,0))-INDEX('Equipamentos'!$G$7:$G$106,MATCH(C41,'Equipamentos'!$A$7:$A$106,0))/1440))</x:f>
      </x:c>
      <x:c r="H41" s="12" t="str">
        <x:f>IF(A41="","",IF(OR(COUNTIFS('Locacoes'!$A$7:$A$106,B41)&lt;&gt;1,COUNTIFS('Equipamentos'!$A$7:$A$106,C41)&lt;&gt;1),"n.a.",IF(F41&lt;&gt;"",F41,INDEX('Locacoes'!$D$7:$D$106,MATCH(B41,'Locacoes'!$A$7:$A$106,0))+INDEX('Equipamentos'!$H$7:$H$106,MATCH(C41,'Equipamentos'!$A$7:$A$106,0))/1440)))</x:f>
      </x:c>
      <x:c r="I41" s="9" t="str">
        <x:f>IF(A41="","",IF(COUNTIFS('Locacoes'!$A$7:$A$106,B41)&lt;&gt;1,0,IF(OR(INDEX('Locacoes'!$E$7:$E$106,MATCH(B41,'Locacoes'!$A$7:$A$106,0))="draft",INDEX('Locacoes'!$E$7:$E$106,MATCH(B41,'Locacoes'!$A$7:$A$106,0))="cancelled"),0,1)))</x:f>
      </x:c>
      <x:c r="J41" s="9" t="str">
        <x:f>IF(COUNTA(A41:F41)=0,"",IF(OR(A41="",COUNTIFS($A$7:$A$106,A41)&lt;&gt;1,COUNTIFS('Locacoes'!$A$7:$A$106,B41)&lt;&gt;1,COUNTIFS('Equipamentos'!$A$7:$A$106,C41)&lt;&gt;1,COUNT(D41:E41)&lt;&gt;2,D41&lt;=0,D41&lt;&gt;INT(D41),E41&lt;0,E41&lt;&gt;INT(E41),COUNT(G41:H41)&lt;&gt;2,H41&lt;=G41,AND(F41&lt;&gt;"",NOT(ISNUMBER(F41)))) ,"REVISAR item","OK"))</x:f>
      </x:c>
      <x:c r="K41" s="9" t="str">
        <x:f>IF(A41="","",IF(J41&lt;&gt;"OK","n.a.",MAX(1,ROUNDUP(INDEX('Locacoes'!$D$7:$D$106,MATCH(B41,'Locacoes'!$A$7:$A$106,0))-INDEX('Locacoes'!$C$7:$C$106,MATCH(B41,'Locacoes'!$A$7:$A$106,0)),0))))</x:f>
      </x:c>
      <x:c r="L41" s="9" t="str">
        <x:f>IF(A41="","",IF(J41&lt;&gt;"OK","n.a.",D41*E41*K41))</x:f>
      </x:c>
      <x:c r="M41" s="9" t="str">
        <x:f>IF(A41="","",SUMIFS('Devolucoes'!$D$7:$D$106,'Devolucoes'!$B$7:$B$106,A41)+SUMIFS('Devolucoes'!$E$7:$E$106,'Devolucoes'!$B$7:$B$106,A41))</x:f>
      </x:c>
      <x:c r="N41" s="9" t="str">
        <x:f>IF(A41="","",D41-M41)</x:f>
      </x:c>
    </x:row>
    <x:row r="42" ht="23" customHeight="1">
      <x:c r="A42" s="10"/>
      <x:c r="B42" s="10"/>
      <x:c r="C42" s="10"/>
      <x:c r="D42" s="10"/>
      <x:c r="E42" s="10"/>
      <x:c r="F42" s="11"/>
      <x:c r="G42" s="12" t="str">
        <x:f>IF(A42="","",IF(OR(COUNTIFS('Locacoes'!$A$7:$A$106,B42)&lt;&gt;1,COUNTIFS('Equipamentos'!$A$7:$A$106,C42)&lt;&gt;1),"n.a.",INDEX('Locacoes'!$C$7:$C$106,MATCH(B42,'Locacoes'!$A$7:$A$106,0))-INDEX('Equipamentos'!$G$7:$G$106,MATCH(C42,'Equipamentos'!$A$7:$A$106,0))/1440))</x:f>
      </x:c>
      <x:c r="H42" s="12" t="str">
        <x:f>IF(A42="","",IF(OR(COUNTIFS('Locacoes'!$A$7:$A$106,B42)&lt;&gt;1,COUNTIFS('Equipamentos'!$A$7:$A$106,C42)&lt;&gt;1),"n.a.",IF(F42&lt;&gt;"",F42,INDEX('Locacoes'!$D$7:$D$106,MATCH(B42,'Locacoes'!$A$7:$A$106,0))+INDEX('Equipamentos'!$H$7:$H$106,MATCH(C42,'Equipamentos'!$A$7:$A$106,0))/1440)))</x:f>
      </x:c>
      <x:c r="I42" s="9" t="str">
        <x:f>IF(A42="","",IF(COUNTIFS('Locacoes'!$A$7:$A$106,B42)&lt;&gt;1,0,IF(OR(INDEX('Locacoes'!$E$7:$E$106,MATCH(B42,'Locacoes'!$A$7:$A$106,0))="draft",INDEX('Locacoes'!$E$7:$E$106,MATCH(B42,'Locacoes'!$A$7:$A$106,0))="cancelled"),0,1)))</x:f>
      </x:c>
      <x:c r="J42" s="9" t="str">
        <x:f>IF(COUNTA(A42:F42)=0,"",IF(OR(A42="",COUNTIFS($A$7:$A$106,A42)&lt;&gt;1,COUNTIFS('Locacoes'!$A$7:$A$106,B42)&lt;&gt;1,COUNTIFS('Equipamentos'!$A$7:$A$106,C42)&lt;&gt;1,COUNT(D42:E42)&lt;&gt;2,D42&lt;=0,D42&lt;&gt;INT(D42),E42&lt;0,E42&lt;&gt;INT(E42),COUNT(G42:H42)&lt;&gt;2,H42&lt;=G42,AND(F42&lt;&gt;"",NOT(ISNUMBER(F42)))) ,"REVISAR item","OK"))</x:f>
      </x:c>
      <x:c r="K42" s="9" t="str">
        <x:f>IF(A42="","",IF(J42&lt;&gt;"OK","n.a.",MAX(1,ROUNDUP(INDEX('Locacoes'!$D$7:$D$106,MATCH(B42,'Locacoes'!$A$7:$A$106,0))-INDEX('Locacoes'!$C$7:$C$106,MATCH(B42,'Locacoes'!$A$7:$A$106,0)),0))))</x:f>
      </x:c>
      <x:c r="L42" s="9" t="str">
        <x:f>IF(A42="","",IF(J42&lt;&gt;"OK","n.a.",D42*E42*K42))</x:f>
      </x:c>
      <x:c r="M42" s="9" t="str">
        <x:f>IF(A42="","",SUMIFS('Devolucoes'!$D$7:$D$106,'Devolucoes'!$B$7:$B$106,A42)+SUMIFS('Devolucoes'!$E$7:$E$106,'Devolucoes'!$B$7:$B$106,A42))</x:f>
      </x:c>
      <x:c r="N42" s="9" t="str">
        <x:f>IF(A42="","",D42-M42)</x:f>
      </x:c>
    </x:row>
    <x:row r="43" ht="23" customHeight="1">
      <x:c r="A43" s="10"/>
      <x:c r="B43" s="10"/>
      <x:c r="C43" s="10"/>
      <x:c r="D43" s="10"/>
      <x:c r="E43" s="10"/>
      <x:c r="F43" s="11"/>
      <x:c r="G43" s="12" t="str">
        <x:f>IF(A43="","",IF(OR(COUNTIFS('Locacoes'!$A$7:$A$106,B43)&lt;&gt;1,COUNTIFS('Equipamentos'!$A$7:$A$106,C43)&lt;&gt;1),"n.a.",INDEX('Locacoes'!$C$7:$C$106,MATCH(B43,'Locacoes'!$A$7:$A$106,0))-INDEX('Equipamentos'!$G$7:$G$106,MATCH(C43,'Equipamentos'!$A$7:$A$106,0))/1440))</x:f>
      </x:c>
      <x:c r="H43" s="12" t="str">
        <x:f>IF(A43="","",IF(OR(COUNTIFS('Locacoes'!$A$7:$A$106,B43)&lt;&gt;1,COUNTIFS('Equipamentos'!$A$7:$A$106,C43)&lt;&gt;1),"n.a.",IF(F43&lt;&gt;"",F43,INDEX('Locacoes'!$D$7:$D$106,MATCH(B43,'Locacoes'!$A$7:$A$106,0))+INDEX('Equipamentos'!$H$7:$H$106,MATCH(C43,'Equipamentos'!$A$7:$A$106,0))/1440)))</x:f>
      </x:c>
      <x:c r="I43" s="9" t="str">
        <x:f>IF(A43="","",IF(COUNTIFS('Locacoes'!$A$7:$A$106,B43)&lt;&gt;1,0,IF(OR(INDEX('Locacoes'!$E$7:$E$106,MATCH(B43,'Locacoes'!$A$7:$A$106,0))="draft",INDEX('Locacoes'!$E$7:$E$106,MATCH(B43,'Locacoes'!$A$7:$A$106,0))="cancelled"),0,1)))</x:f>
      </x:c>
      <x:c r="J43" s="9" t="str">
        <x:f>IF(COUNTA(A43:F43)=0,"",IF(OR(A43="",COUNTIFS($A$7:$A$106,A43)&lt;&gt;1,COUNTIFS('Locacoes'!$A$7:$A$106,B43)&lt;&gt;1,COUNTIFS('Equipamentos'!$A$7:$A$106,C43)&lt;&gt;1,COUNT(D43:E43)&lt;&gt;2,D43&lt;=0,D43&lt;&gt;INT(D43),E43&lt;0,E43&lt;&gt;INT(E43),COUNT(G43:H43)&lt;&gt;2,H43&lt;=G43,AND(F43&lt;&gt;"",NOT(ISNUMBER(F43)))) ,"REVISAR item","OK"))</x:f>
      </x:c>
      <x:c r="K43" s="9" t="str">
        <x:f>IF(A43="","",IF(J43&lt;&gt;"OK","n.a.",MAX(1,ROUNDUP(INDEX('Locacoes'!$D$7:$D$106,MATCH(B43,'Locacoes'!$A$7:$A$106,0))-INDEX('Locacoes'!$C$7:$C$106,MATCH(B43,'Locacoes'!$A$7:$A$106,0)),0))))</x:f>
      </x:c>
      <x:c r="L43" s="9" t="str">
        <x:f>IF(A43="","",IF(J43&lt;&gt;"OK","n.a.",D43*E43*K43))</x:f>
      </x:c>
      <x:c r="M43" s="9" t="str">
        <x:f>IF(A43="","",SUMIFS('Devolucoes'!$D$7:$D$106,'Devolucoes'!$B$7:$B$106,A43)+SUMIFS('Devolucoes'!$E$7:$E$106,'Devolucoes'!$B$7:$B$106,A43))</x:f>
      </x:c>
      <x:c r="N43" s="9" t="str">
        <x:f>IF(A43="","",D43-M43)</x:f>
      </x:c>
    </x:row>
    <x:row r="44" ht="23" customHeight="1">
      <x:c r="A44" s="10"/>
      <x:c r="B44" s="10"/>
      <x:c r="C44" s="10"/>
      <x:c r="D44" s="10"/>
      <x:c r="E44" s="10"/>
      <x:c r="F44" s="11"/>
      <x:c r="G44" s="12" t="str">
        <x:f>IF(A44="","",IF(OR(COUNTIFS('Locacoes'!$A$7:$A$106,B44)&lt;&gt;1,COUNTIFS('Equipamentos'!$A$7:$A$106,C44)&lt;&gt;1),"n.a.",INDEX('Locacoes'!$C$7:$C$106,MATCH(B44,'Locacoes'!$A$7:$A$106,0))-INDEX('Equipamentos'!$G$7:$G$106,MATCH(C44,'Equipamentos'!$A$7:$A$106,0))/1440))</x:f>
      </x:c>
      <x:c r="H44" s="12" t="str">
        <x:f>IF(A44="","",IF(OR(COUNTIFS('Locacoes'!$A$7:$A$106,B44)&lt;&gt;1,COUNTIFS('Equipamentos'!$A$7:$A$106,C44)&lt;&gt;1),"n.a.",IF(F44&lt;&gt;"",F44,INDEX('Locacoes'!$D$7:$D$106,MATCH(B44,'Locacoes'!$A$7:$A$106,0))+INDEX('Equipamentos'!$H$7:$H$106,MATCH(C44,'Equipamentos'!$A$7:$A$106,0))/1440)))</x:f>
      </x:c>
      <x:c r="I44" s="9" t="str">
        <x:f>IF(A44="","",IF(COUNTIFS('Locacoes'!$A$7:$A$106,B44)&lt;&gt;1,0,IF(OR(INDEX('Locacoes'!$E$7:$E$106,MATCH(B44,'Locacoes'!$A$7:$A$106,0))="draft",INDEX('Locacoes'!$E$7:$E$106,MATCH(B44,'Locacoes'!$A$7:$A$106,0))="cancelled"),0,1)))</x:f>
      </x:c>
      <x:c r="J44" s="9" t="str">
        <x:f>IF(COUNTA(A44:F44)=0,"",IF(OR(A44="",COUNTIFS($A$7:$A$106,A44)&lt;&gt;1,COUNTIFS('Locacoes'!$A$7:$A$106,B44)&lt;&gt;1,COUNTIFS('Equipamentos'!$A$7:$A$106,C44)&lt;&gt;1,COUNT(D44:E44)&lt;&gt;2,D44&lt;=0,D44&lt;&gt;INT(D44),E44&lt;0,E44&lt;&gt;INT(E44),COUNT(G44:H44)&lt;&gt;2,H44&lt;=G44,AND(F44&lt;&gt;"",NOT(ISNUMBER(F44)))) ,"REVISAR item","OK"))</x:f>
      </x:c>
      <x:c r="K44" s="9" t="str">
        <x:f>IF(A44="","",IF(J44&lt;&gt;"OK","n.a.",MAX(1,ROUNDUP(INDEX('Locacoes'!$D$7:$D$106,MATCH(B44,'Locacoes'!$A$7:$A$106,0))-INDEX('Locacoes'!$C$7:$C$106,MATCH(B44,'Locacoes'!$A$7:$A$106,0)),0))))</x:f>
      </x:c>
      <x:c r="L44" s="9" t="str">
        <x:f>IF(A44="","",IF(J44&lt;&gt;"OK","n.a.",D44*E44*K44))</x:f>
      </x:c>
      <x:c r="M44" s="9" t="str">
        <x:f>IF(A44="","",SUMIFS('Devolucoes'!$D$7:$D$106,'Devolucoes'!$B$7:$B$106,A44)+SUMIFS('Devolucoes'!$E$7:$E$106,'Devolucoes'!$B$7:$B$106,A44))</x:f>
      </x:c>
      <x:c r="N44" s="9" t="str">
        <x:f>IF(A44="","",D44-M44)</x:f>
      </x:c>
    </x:row>
    <x:row r="45" ht="23" customHeight="1">
      <x:c r="A45" s="10"/>
      <x:c r="B45" s="10"/>
      <x:c r="C45" s="10"/>
      <x:c r="D45" s="10"/>
      <x:c r="E45" s="10"/>
      <x:c r="F45" s="11"/>
      <x:c r="G45" s="12" t="str">
        <x:f>IF(A45="","",IF(OR(COUNTIFS('Locacoes'!$A$7:$A$106,B45)&lt;&gt;1,COUNTIFS('Equipamentos'!$A$7:$A$106,C45)&lt;&gt;1),"n.a.",INDEX('Locacoes'!$C$7:$C$106,MATCH(B45,'Locacoes'!$A$7:$A$106,0))-INDEX('Equipamentos'!$G$7:$G$106,MATCH(C45,'Equipamentos'!$A$7:$A$106,0))/1440))</x:f>
      </x:c>
      <x:c r="H45" s="12" t="str">
        <x:f>IF(A45="","",IF(OR(COUNTIFS('Locacoes'!$A$7:$A$106,B45)&lt;&gt;1,COUNTIFS('Equipamentos'!$A$7:$A$106,C45)&lt;&gt;1),"n.a.",IF(F45&lt;&gt;"",F45,INDEX('Locacoes'!$D$7:$D$106,MATCH(B45,'Locacoes'!$A$7:$A$106,0))+INDEX('Equipamentos'!$H$7:$H$106,MATCH(C45,'Equipamentos'!$A$7:$A$106,0))/1440)))</x:f>
      </x:c>
      <x:c r="I45" s="9" t="str">
        <x:f>IF(A45="","",IF(COUNTIFS('Locacoes'!$A$7:$A$106,B45)&lt;&gt;1,0,IF(OR(INDEX('Locacoes'!$E$7:$E$106,MATCH(B45,'Locacoes'!$A$7:$A$106,0))="draft",INDEX('Locacoes'!$E$7:$E$106,MATCH(B45,'Locacoes'!$A$7:$A$106,0))="cancelled"),0,1)))</x:f>
      </x:c>
      <x:c r="J45" s="9" t="str">
        <x:f>IF(COUNTA(A45:F45)=0,"",IF(OR(A45="",COUNTIFS($A$7:$A$106,A45)&lt;&gt;1,COUNTIFS('Locacoes'!$A$7:$A$106,B45)&lt;&gt;1,COUNTIFS('Equipamentos'!$A$7:$A$106,C45)&lt;&gt;1,COUNT(D45:E45)&lt;&gt;2,D45&lt;=0,D45&lt;&gt;INT(D45),E45&lt;0,E45&lt;&gt;INT(E45),COUNT(G45:H45)&lt;&gt;2,H45&lt;=G45,AND(F45&lt;&gt;"",NOT(ISNUMBER(F45)))) ,"REVISAR item","OK"))</x:f>
      </x:c>
      <x:c r="K45" s="9" t="str">
        <x:f>IF(A45="","",IF(J45&lt;&gt;"OK","n.a.",MAX(1,ROUNDUP(INDEX('Locacoes'!$D$7:$D$106,MATCH(B45,'Locacoes'!$A$7:$A$106,0))-INDEX('Locacoes'!$C$7:$C$106,MATCH(B45,'Locacoes'!$A$7:$A$106,0)),0))))</x:f>
      </x:c>
      <x:c r="L45" s="9" t="str">
        <x:f>IF(A45="","",IF(J45&lt;&gt;"OK","n.a.",D45*E45*K45))</x:f>
      </x:c>
      <x:c r="M45" s="9" t="str">
        <x:f>IF(A45="","",SUMIFS('Devolucoes'!$D$7:$D$106,'Devolucoes'!$B$7:$B$106,A45)+SUMIFS('Devolucoes'!$E$7:$E$106,'Devolucoes'!$B$7:$B$106,A45))</x:f>
      </x:c>
      <x:c r="N45" s="9" t="str">
        <x:f>IF(A45="","",D45-M45)</x:f>
      </x:c>
    </x:row>
    <x:row r="46" ht="23" customHeight="1">
      <x:c r="A46" s="10"/>
      <x:c r="B46" s="10"/>
      <x:c r="C46" s="10"/>
      <x:c r="D46" s="10"/>
      <x:c r="E46" s="10"/>
      <x:c r="F46" s="11"/>
      <x:c r="G46" s="12" t="str">
        <x:f>IF(A46="","",IF(OR(COUNTIFS('Locacoes'!$A$7:$A$106,B46)&lt;&gt;1,COUNTIFS('Equipamentos'!$A$7:$A$106,C46)&lt;&gt;1),"n.a.",INDEX('Locacoes'!$C$7:$C$106,MATCH(B46,'Locacoes'!$A$7:$A$106,0))-INDEX('Equipamentos'!$G$7:$G$106,MATCH(C46,'Equipamentos'!$A$7:$A$106,0))/1440))</x:f>
      </x:c>
      <x:c r="H46" s="12" t="str">
        <x:f>IF(A46="","",IF(OR(COUNTIFS('Locacoes'!$A$7:$A$106,B46)&lt;&gt;1,COUNTIFS('Equipamentos'!$A$7:$A$106,C46)&lt;&gt;1),"n.a.",IF(F46&lt;&gt;"",F46,INDEX('Locacoes'!$D$7:$D$106,MATCH(B46,'Locacoes'!$A$7:$A$106,0))+INDEX('Equipamentos'!$H$7:$H$106,MATCH(C46,'Equipamentos'!$A$7:$A$106,0))/1440)))</x:f>
      </x:c>
      <x:c r="I46" s="9" t="str">
        <x:f>IF(A46="","",IF(COUNTIFS('Locacoes'!$A$7:$A$106,B46)&lt;&gt;1,0,IF(OR(INDEX('Locacoes'!$E$7:$E$106,MATCH(B46,'Locacoes'!$A$7:$A$106,0))="draft",INDEX('Locacoes'!$E$7:$E$106,MATCH(B46,'Locacoes'!$A$7:$A$106,0))="cancelled"),0,1)))</x:f>
      </x:c>
      <x:c r="J46" s="9" t="str">
        <x:f>IF(COUNTA(A46:F46)=0,"",IF(OR(A46="",COUNTIFS($A$7:$A$106,A46)&lt;&gt;1,COUNTIFS('Locacoes'!$A$7:$A$106,B46)&lt;&gt;1,COUNTIFS('Equipamentos'!$A$7:$A$106,C46)&lt;&gt;1,COUNT(D46:E46)&lt;&gt;2,D46&lt;=0,D46&lt;&gt;INT(D46),E46&lt;0,E46&lt;&gt;INT(E46),COUNT(G46:H46)&lt;&gt;2,H46&lt;=G46,AND(F46&lt;&gt;"",NOT(ISNUMBER(F46)))) ,"REVISAR item","OK"))</x:f>
      </x:c>
      <x:c r="K46" s="9" t="str">
        <x:f>IF(A46="","",IF(J46&lt;&gt;"OK","n.a.",MAX(1,ROUNDUP(INDEX('Locacoes'!$D$7:$D$106,MATCH(B46,'Locacoes'!$A$7:$A$106,0))-INDEX('Locacoes'!$C$7:$C$106,MATCH(B46,'Locacoes'!$A$7:$A$106,0)),0))))</x:f>
      </x:c>
      <x:c r="L46" s="9" t="str">
        <x:f>IF(A46="","",IF(J46&lt;&gt;"OK","n.a.",D46*E46*K46))</x:f>
      </x:c>
      <x:c r="M46" s="9" t="str">
        <x:f>IF(A46="","",SUMIFS('Devolucoes'!$D$7:$D$106,'Devolucoes'!$B$7:$B$106,A46)+SUMIFS('Devolucoes'!$E$7:$E$106,'Devolucoes'!$B$7:$B$106,A46))</x:f>
      </x:c>
      <x:c r="N46" s="9" t="str">
        <x:f>IF(A46="","",D46-M46)</x:f>
      </x:c>
    </x:row>
    <x:row r="47" ht="23" customHeight="1">
      <x:c r="A47" s="10"/>
      <x:c r="B47" s="10"/>
      <x:c r="C47" s="10"/>
      <x:c r="D47" s="10"/>
      <x:c r="E47" s="10"/>
      <x:c r="F47" s="11"/>
      <x:c r="G47" s="12" t="str">
        <x:f>IF(A47="","",IF(OR(COUNTIFS('Locacoes'!$A$7:$A$106,B47)&lt;&gt;1,COUNTIFS('Equipamentos'!$A$7:$A$106,C47)&lt;&gt;1),"n.a.",INDEX('Locacoes'!$C$7:$C$106,MATCH(B47,'Locacoes'!$A$7:$A$106,0))-INDEX('Equipamentos'!$G$7:$G$106,MATCH(C47,'Equipamentos'!$A$7:$A$106,0))/1440))</x:f>
      </x:c>
      <x:c r="H47" s="12" t="str">
        <x:f>IF(A47="","",IF(OR(COUNTIFS('Locacoes'!$A$7:$A$106,B47)&lt;&gt;1,COUNTIFS('Equipamentos'!$A$7:$A$106,C47)&lt;&gt;1),"n.a.",IF(F47&lt;&gt;"",F47,INDEX('Locacoes'!$D$7:$D$106,MATCH(B47,'Locacoes'!$A$7:$A$106,0))+INDEX('Equipamentos'!$H$7:$H$106,MATCH(C47,'Equipamentos'!$A$7:$A$106,0))/1440)))</x:f>
      </x:c>
      <x:c r="I47" s="9" t="str">
        <x:f>IF(A47="","",IF(COUNTIFS('Locacoes'!$A$7:$A$106,B47)&lt;&gt;1,0,IF(OR(INDEX('Locacoes'!$E$7:$E$106,MATCH(B47,'Locacoes'!$A$7:$A$106,0))="draft",INDEX('Locacoes'!$E$7:$E$106,MATCH(B47,'Locacoes'!$A$7:$A$106,0))="cancelled"),0,1)))</x:f>
      </x:c>
      <x:c r="J47" s="9" t="str">
        <x:f>IF(COUNTA(A47:F47)=0,"",IF(OR(A47="",COUNTIFS($A$7:$A$106,A47)&lt;&gt;1,COUNTIFS('Locacoes'!$A$7:$A$106,B47)&lt;&gt;1,COUNTIFS('Equipamentos'!$A$7:$A$106,C47)&lt;&gt;1,COUNT(D47:E47)&lt;&gt;2,D47&lt;=0,D47&lt;&gt;INT(D47),E47&lt;0,E47&lt;&gt;INT(E47),COUNT(G47:H47)&lt;&gt;2,H47&lt;=G47,AND(F47&lt;&gt;"",NOT(ISNUMBER(F47)))) ,"REVISAR item","OK"))</x:f>
      </x:c>
      <x:c r="K47" s="9" t="str">
        <x:f>IF(A47="","",IF(J47&lt;&gt;"OK","n.a.",MAX(1,ROUNDUP(INDEX('Locacoes'!$D$7:$D$106,MATCH(B47,'Locacoes'!$A$7:$A$106,0))-INDEX('Locacoes'!$C$7:$C$106,MATCH(B47,'Locacoes'!$A$7:$A$106,0)),0))))</x:f>
      </x:c>
      <x:c r="L47" s="9" t="str">
        <x:f>IF(A47="","",IF(J47&lt;&gt;"OK","n.a.",D47*E47*K47))</x:f>
      </x:c>
      <x:c r="M47" s="9" t="str">
        <x:f>IF(A47="","",SUMIFS('Devolucoes'!$D$7:$D$106,'Devolucoes'!$B$7:$B$106,A47)+SUMIFS('Devolucoes'!$E$7:$E$106,'Devolucoes'!$B$7:$B$106,A47))</x:f>
      </x:c>
      <x:c r="N47" s="9" t="str">
        <x:f>IF(A47="","",D47-M47)</x:f>
      </x:c>
    </x:row>
    <x:row r="48" ht="23" customHeight="1">
      <x:c r="A48" s="10"/>
      <x:c r="B48" s="10"/>
      <x:c r="C48" s="10"/>
      <x:c r="D48" s="10"/>
      <x:c r="E48" s="10"/>
      <x:c r="F48" s="11"/>
      <x:c r="G48" s="12" t="str">
        <x:f>IF(A48="","",IF(OR(COUNTIFS('Locacoes'!$A$7:$A$106,B48)&lt;&gt;1,COUNTIFS('Equipamentos'!$A$7:$A$106,C48)&lt;&gt;1),"n.a.",INDEX('Locacoes'!$C$7:$C$106,MATCH(B48,'Locacoes'!$A$7:$A$106,0))-INDEX('Equipamentos'!$G$7:$G$106,MATCH(C48,'Equipamentos'!$A$7:$A$106,0))/1440))</x:f>
      </x:c>
      <x:c r="H48" s="12" t="str">
        <x:f>IF(A48="","",IF(OR(COUNTIFS('Locacoes'!$A$7:$A$106,B48)&lt;&gt;1,COUNTIFS('Equipamentos'!$A$7:$A$106,C48)&lt;&gt;1),"n.a.",IF(F48&lt;&gt;"",F48,INDEX('Locacoes'!$D$7:$D$106,MATCH(B48,'Locacoes'!$A$7:$A$106,0))+INDEX('Equipamentos'!$H$7:$H$106,MATCH(C48,'Equipamentos'!$A$7:$A$106,0))/1440)))</x:f>
      </x:c>
      <x:c r="I48" s="9" t="str">
        <x:f>IF(A48="","",IF(COUNTIFS('Locacoes'!$A$7:$A$106,B48)&lt;&gt;1,0,IF(OR(INDEX('Locacoes'!$E$7:$E$106,MATCH(B48,'Locacoes'!$A$7:$A$106,0))="draft",INDEX('Locacoes'!$E$7:$E$106,MATCH(B48,'Locacoes'!$A$7:$A$106,0))="cancelled"),0,1)))</x:f>
      </x:c>
      <x:c r="J48" s="9" t="str">
        <x:f>IF(COUNTA(A48:F48)=0,"",IF(OR(A48="",COUNTIFS($A$7:$A$106,A48)&lt;&gt;1,COUNTIFS('Locacoes'!$A$7:$A$106,B48)&lt;&gt;1,COUNTIFS('Equipamentos'!$A$7:$A$106,C48)&lt;&gt;1,COUNT(D48:E48)&lt;&gt;2,D48&lt;=0,D48&lt;&gt;INT(D48),E48&lt;0,E48&lt;&gt;INT(E48),COUNT(G48:H48)&lt;&gt;2,H48&lt;=G48,AND(F48&lt;&gt;"",NOT(ISNUMBER(F48)))) ,"REVISAR item","OK"))</x:f>
      </x:c>
      <x:c r="K48" s="9" t="str">
        <x:f>IF(A48="","",IF(J48&lt;&gt;"OK","n.a.",MAX(1,ROUNDUP(INDEX('Locacoes'!$D$7:$D$106,MATCH(B48,'Locacoes'!$A$7:$A$106,0))-INDEX('Locacoes'!$C$7:$C$106,MATCH(B48,'Locacoes'!$A$7:$A$106,0)),0))))</x:f>
      </x:c>
      <x:c r="L48" s="9" t="str">
        <x:f>IF(A48="","",IF(J48&lt;&gt;"OK","n.a.",D48*E48*K48))</x:f>
      </x:c>
      <x:c r="M48" s="9" t="str">
        <x:f>IF(A48="","",SUMIFS('Devolucoes'!$D$7:$D$106,'Devolucoes'!$B$7:$B$106,A48)+SUMIFS('Devolucoes'!$E$7:$E$106,'Devolucoes'!$B$7:$B$106,A48))</x:f>
      </x:c>
      <x:c r="N48" s="9" t="str">
        <x:f>IF(A48="","",D48-M48)</x:f>
      </x:c>
    </x:row>
    <x:row r="49" ht="23" customHeight="1">
      <x:c r="A49" s="10"/>
      <x:c r="B49" s="10"/>
      <x:c r="C49" s="10"/>
      <x:c r="D49" s="10"/>
      <x:c r="E49" s="10"/>
      <x:c r="F49" s="11"/>
      <x:c r="G49" s="12" t="str">
        <x:f>IF(A49="","",IF(OR(COUNTIFS('Locacoes'!$A$7:$A$106,B49)&lt;&gt;1,COUNTIFS('Equipamentos'!$A$7:$A$106,C49)&lt;&gt;1),"n.a.",INDEX('Locacoes'!$C$7:$C$106,MATCH(B49,'Locacoes'!$A$7:$A$106,0))-INDEX('Equipamentos'!$G$7:$G$106,MATCH(C49,'Equipamentos'!$A$7:$A$106,0))/1440))</x:f>
      </x:c>
      <x:c r="H49" s="12" t="str">
        <x:f>IF(A49="","",IF(OR(COUNTIFS('Locacoes'!$A$7:$A$106,B49)&lt;&gt;1,COUNTIFS('Equipamentos'!$A$7:$A$106,C49)&lt;&gt;1),"n.a.",IF(F49&lt;&gt;"",F49,INDEX('Locacoes'!$D$7:$D$106,MATCH(B49,'Locacoes'!$A$7:$A$106,0))+INDEX('Equipamentos'!$H$7:$H$106,MATCH(C49,'Equipamentos'!$A$7:$A$106,0))/1440)))</x:f>
      </x:c>
      <x:c r="I49" s="9" t="str">
        <x:f>IF(A49="","",IF(COUNTIFS('Locacoes'!$A$7:$A$106,B49)&lt;&gt;1,0,IF(OR(INDEX('Locacoes'!$E$7:$E$106,MATCH(B49,'Locacoes'!$A$7:$A$106,0))="draft",INDEX('Locacoes'!$E$7:$E$106,MATCH(B49,'Locacoes'!$A$7:$A$106,0))="cancelled"),0,1)))</x:f>
      </x:c>
      <x:c r="J49" s="9" t="str">
        <x:f>IF(COUNTA(A49:F49)=0,"",IF(OR(A49="",COUNTIFS($A$7:$A$106,A49)&lt;&gt;1,COUNTIFS('Locacoes'!$A$7:$A$106,B49)&lt;&gt;1,COUNTIFS('Equipamentos'!$A$7:$A$106,C49)&lt;&gt;1,COUNT(D49:E49)&lt;&gt;2,D49&lt;=0,D49&lt;&gt;INT(D49),E49&lt;0,E49&lt;&gt;INT(E49),COUNT(G49:H49)&lt;&gt;2,H49&lt;=G49,AND(F49&lt;&gt;"",NOT(ISNUMBER(F49)))) ,"REVISAR item","OK"))</x:f>
      </x:c>
      <x:c r="K49" s="9" t="str">
        <x:f>IF(A49="","",IF(J49&lt;&gt;"OK","n.a.",MAX(1,ROUNDUP(INDEX('Locacoes'!$D$7:$D$106,MATCH(B49,'Locacoes'!$A$7:$A$106,0))-INDEX('Locacoes'!$C$7:$C$106,MATCH(B49,'Locacoes'!$A$7:$A$106,0)),0))))</x:f>
      </x:c>
      <x:c r="L49" s="9" t="str">
        <x:f>IF(A49="","",IF(J49&lt;&gt;"OK","n.a.",D49*E49*K49))</x:f>
      </x:c>
      <x:c r="M49" s="9" t="str">
        <x:f>IF(A49="","",SUMIFS('Devolucoes'!$D$7:$D$106,'Devolucoes'!$B$7:$B$106,A49)+SUMIFS('Devolucoes'!$E$7:$E$106,'Devolucoes'!$B$7:$B$106,A49))</x:f>
      </x:c>
      <x:c r="N49" s="9" t="str">
        <x:f>IF(A49="","",D49-M49)</x:f>
      </x:c>
    </x:row>
    <x:row r="50" ht="23" customHeight="1">
      <x:c r="A50" s="10"/>
      <x:c r="B50" s="10"/>
      <x:c r="C50" s="10"/>
      <x:c r="D50" s="10"/>
      <x:c r="E50" s="10"/>
      <x:c r="F50" s="11"/>
      <x:c r="G50" s="12" t="str">
        <x:f>IF(A50="","",IF(OR(COUNTIFS('Locacoes'!$A$7:$A$106,B50)&lt;&gt;1,COUNTIFS('Equipamentos'!$A$7:$A$106,C50)&lt;&gt;1),"n.a.",INDEX('Locacoes'!$C$7:$C$106,MATCH(B50,'Locacoes'!$A$7:$A$106,0))-INDEX('Equipamentos'!$G$7:$G$106,MATCH(C50,'Equipamentos'!$A$7:$A$106,0))/1440))</x:f>
      </x:c>
      <x:c r="H50" s="12" t="str">
        <x:f>IF(A50="","",IF(OR(COUNTIFS('Locacoes'!$A$7:$A$106,B50)&lt;&gt;1,COUNTIFS('Equipamentos'!$A$7:$A$106,C50)&lt;&gt;1),"n.a.",IF(F50&lt;&gt;"",F50,INDEX('Locacoes'!$D$7:$D$106,MATCH(B50,'Locacoes'!$A$7:$A$106,0))+INDEX('Equipamentos'!$H$7:$H$106,MATCH(C50,'Equipamentos'!$A$7:$A$106,0))/1440)))</x:f>
      </x:c>
      <x:c r="I50" s="9" t="str">
        <x:f>IF(A50="","",IF(COUNTIFS('Locacoes'!$A$7:$A$106,B50)&lt;&gt;1,0,IF(OR(INDEX('Locacoes'!$E$7:$E$106,MATCH(B50,'Locacoes'!$A$7:$A$106,0))="draft",INDEX('Locacoes'!$E$7:$E$106,MATCH(B50,'Locacoes'!$A$7:$A$106,0))="cancelled"),0,1)))</x:f>
      </x:c>
      <x:c r="J50" s="9" t="str">
        <x:f>IF(COUNTA(A50:F50)=0,"",IF(OR(A50="",COUNTIFS($A$7:$A$106,A50)&lt;&gt;1,COUNTIFS('Locacoes'!$A$7:$A$106,B50)&lt;&gt;1,COUNTIFS('Equipamentos'!$A$7:$A$106,C50)&lt;&gt;1,COUNT(D50:E50)&lt;&gt;2,D50&lt;=0,D50&lt;&gt;INT(D50),E50&lt;0,E50&lt;&gt;INT(E50),COUNT(G50:H50)&lt;&gt;2,H50&lt;=G50,AND(F50&lt;&gt;"",NOT(ISNUMBER(F50)))) ,"REVISAR item","OK"))</x:f>
      </x:c>
      <x:c r="K50" s="9" t="str">
        <x:f>IF(A50="","",IF(J50&lt;&gt;"OK","n.a.",MAX(1,ROUNDUP(INDEX('Locacoes'!$D$7:$D$106,MATCH(B50,'Locacoes'!$A$7:$A$106,0))-INDEX('Locacoes'!$C$7:$C$106,MATCH(B50,'Locacoes'!$A$7:$A$106,0)),0))))</x:f>
      </x:c>
      <x:c r="L50" s="9" t="str">
        <x:f>IF(A50="","",IF(J50&lt;&gt;"OK","n.a.",D50*E50*K50))</x:f>
      </x:c>
      <x:c r="M50" s="9" t="str">
        <x:f>IF(A50="","",SUMIFS('Devolucoes'!$D$7:$D$106,'Devolucoes'!$B$7:$B$106,A50)+SUMIFS('Devolucoes'!$E$7:$E$106,'Devolucoes'!$B$7:$B$106,A50))</x:f>
      </x:c>
      <x:c r="N50" s="9" t="str">
        <x:f>IF(A50="","",D50-M50)</x:f>
      </x:c>
    </x:row>
    <x:row r="51" ht="23" customHeight="1">
      <x:c r="A51" s="10"/>
      <x:c r="B51" s="10"/>
      <x:c r="C51" s="10"/>
      <x:c r="D51" s="10"/>
      <x:c r="E51" s="10"/>
      <x:c r="F51" s="11"/>
      <x:c r="G51" s="12" t="str">
        <x:f>IF(A51="","",IF(OR(COUNTIFS('Locacoes'!$A$7:$A$106,B51)&lt;&gt;1,COUNTIFS('Equipamentos'!$A$7:$A$106,C51)&lt;&gt;1),"n.a.",INDEX('Locacoes'!$C$7:$C$106,MATCH(B51,'Locacoes'!$A$7:$A$106,0))-INDEX('Equipamentos'!$G$7:$G$106,MATCH(C51,'Equipamentos'!$A$7:$A$106,0))/1440))</x:f>
      </x:c>
      <x:c r="H51" s="12" t="str">
        <x:f>IF(A51="","",IF(OR(COUNTIFS('Locacoes'!$A$7:$A$106,B51)&lt;&gt;1,COUNTIFS('Equipamentos'!$A$7:$A$106,C51)&lt;&gt;1),"n.a.",IF(F51&lt;&gt;"",F51,INDEX('Locacoes'!$D$7:$D$106,MATCH(B51,'Locacoes'!$A$7:$A$106,0))+INDEX('Equipamentos'!$H$7:$H$106,MATCH(C51,'Equipamentos'!$A$7:$A$106,0))/1440)))</x:f>
      </x:c>
      <x:c r="I51" s="9" t="str">
        <x:f>IF(A51="","",IF(COUNTIFS('Locacoes'!$A$7:$A$106,B51)&lt;&gt;1,0,IF(OR(INDEX('Locacoes'!$E$7:$E$106,MATCH(B51,'Locacoes'!$A$7:$A$106,0))="draft",INDEX('Locacoes'!$E$7:$E$106,MATCH(B51,'Locacoes'!$A$7:$A$106,0))="cancelled"),0,1)))</x:f>
      </x:c>
      <x:c r="J51" s="9" t="str">
        <x:f>IF(COUNTA(A51:F51)=0,"",IF(OR(A51="",COUNTIFS($A$7:$A$106,A51)&lt;&gt;1,COUNTIFS('Locacoes'!$A$7:$A$106,B51)&lt;&gt;1,COUNTIFS('Equipamentos'!$A$7:$A$106,C51)&lt;&gt;1,COUNT(D51:E51)&lt;&gt;2,D51&lt;=0,D51&lt;&gt;INT(D51),E51&lt;0,E51&lt;&gt;INT(E51),COUNT(G51:H51)&lt;&gt;2,H51&lt;=G51,AND(F51&lt;&gt;"",NOT(ISNUMBER(F51)))) ,"REVISAR item","OK"))</x:f>
      </x:c>
      <x:c r="K51" s="9" t="str">
        <x:f>IF(A51="","",IF(J51&lt;&gt;"OK","n.a.",MAX(1,ROUNDUP(INDEX('Locacoes'!$D$7:$D$106,MATCH(B51,'Locacoes'!$A$7:$A$106,0))-INDEX('Locacoes'!$C$7:$C$106,MATCH(B51,'Locacoes'!$A$7:$A$106,0)),0))))</x:f>
      </x:c>
      <x:c r="L51" s="9" t="str">
        <x:f>IF(A51="","",IF(J51&lt;&gt;"OK","n.a.",D51*E51*K51))</x:f>
      </x:c>
      <x:c r="M51" s="9" t="str">
        <x:f>IF(A51="","",SUMIFS('Devolucoes'!$D$7:$D$106,'Devolucoes'!$B$7:$B$106,A51)+SUMIFS('Devolucoes'!$E$7:$E$106,'Devolucoes'!$B$7:$B$106,A51))</x:f>
      </x:c>
      <x:c r="N51" s="9" t="str">
        <x:f>IF(A51="","",D51-M51)</x:f>
      </x:c>
    </x:row>
    <x:row r="52" ht="23" customHeight="1">
      <x:c r="A52" s="10"/>
      <x:c r="B52" s="10"/>
      <x:c r="C52" s="10"/>
      <x:c r="D52" s="10"/>
      <x:c r="E52" s="10"/>
      <x:c r="F52" s="11"/>
      <x:c r="G52" s="12" t="str">
        <x:f>IF(A52="","",IF(OR(COUNTIFS('Locacoes'!$A$7:$A$106,B52)&lt;&gt;1,COUNTIFS('Equipamentos'!$A$7:$A$106,C52)&lt;&gt;1),"n.a.",INDEX('Locacoes'!$C$7:$C$106,MATCH(B52,'Locacoes'!$A$7:$A$106,0))-INDEX('Equipamentos'!$G$7:$G$106,MATCH(C52,'Equipamentos'!$A$7:$A$106,0))/1440))</x:f>
      </x:c>
      <x:c r="H52" s="12" t="str">
        <x:f>IF(A52="","",IF(OR(COUNTIFS('Locacoes'!$A$7:$A$106,B52)&lt;&gt;1,COUNTIFS('Equipamentos'!$A$7:$A$106,C52)&lt;&gt;1),"n.a.",IF(F52&lt;&gt;"",F52,INDEX('Locacoes'!$D$7:$D$106,MATCH(B52,'Locacoes'!$A$7:$A$106,0))+INDEX('Equipamentos'!$H$7:$H$106,MATCH(C52,'Equipamentos'!$A$7:$A$106,0))/1440)))</x:f>
      </x:c>
      <x:c r="I52" s="9" t="str">
        <x:f>IF(A52="","",IF(COUNTIFS('Locacoes'!$A$7:$A$106,B52)&lt;&gt;1,0,IF(OR(INDEX('Locacoes'!$E$7:$E$106,MATCH(B52,'Locacoes'!$A$7:$A$106,0))="draft",INDEX('Locacoes'!$E$7:$E$106,MATCH(B52,'Locacoes'!$A$7:$A$106,0))="cancelled"),0,1)))</x:f>
      </x:c>
      <x:c r="J52" s="9" t="str">
        <x:f>IF(COUNTA(A52:F52)=0,"",IF(OR(A52="",COUNTIFS($A$7:$A$106,A52)&lt;&gt;1,COUNTIFS('Locacoes'!$A$7:$A$106,B52)&lt;&gt;1,COUNTIFS('Equipamentos'!$A$7:$A$106,C52)&lt;&gt;1,COUNT(D52:E52)&lt;&gt;2,D52&lt;=0,D52&lt;&gt;INT(D52),E52&lt;0,E52&lt;&gt;INT(E52),COUNT(G52:H52)&lt;&gt;2,H52&lt;=G52,AND(F52&lt;&gt;"",NOT(ISNUMBER(F52)))) ,"REVISAR item","OK"))</x:f>
      </x:c>
      <x:c r="K52" s="9" t="str">
        <x:f>IF(A52="","",IF(J52&lt;&gt;"OK","n.a.",MAX(1,ROUNDUP(INDEX('Locacoes'!$D$7:$D$106,MATCH(B52,'Locacoes'!$A$7:$A$106,0))-INDEX('Locacoes'!$C$7:$C$106,MATCH(B52,'Locacoes'!$A$7:$A$106,0)),0))))</x:f>
      </x:c>
      <x:c r="L52" s="9" t="str">
        <x:f>IF(A52="","",IF(J52&lt;&gt;"OK","n.a.",D52*E52*K52))</x:f>
      </x:c>
      <x:c r="M52" s="9" t="str">
        <x:f>IF(A52="","",SUMIFS('Devolucoes'!$D$7:$D$106,'Devolucoes'!$B$7:$B$106,A52)+SUMIFS('Devolucoes'!$E$7:$E$106,'Devolucoes'!$B$7:$B$106,A52))</x:f>
      </x:c>
      <x:c r="N52" s="9" t="str">
        <x:f>IF(A52="","",D52-M52)</x:f>
      </x:c>
    </x:row>
    <x:row r="53" ht="23" customHeight="1">
      <x:c r="A53" s="10"/>
      <x:c r="B53" s="10"/>
      <x:c r="C53" s="10"/>
      <x:c r="D53" s="10"/>
      <x:c r="E53" s="10"/>
      <x:c r="F53" s="11"/>
      <x:c r="G53" s="12" t="str">
        <x:f>IF(A53="","",IF(OR(COUNTIFS('Locacoes'!$A$7:$A$106,B53)&lt;&gt;1,COUNTIFS('Equipamentos'!$A$7:$A$106,C53)&lt;&gt;1),"n.a.",INDEX('Locacoes'!$C$7:$C$106,MATCH(B53,'Locacoes'!$A$7:$A$106,0))-INDEX('Equipamentos'!$G$7:$G$106,MATCH(C53,'Equipamentos'!$A$7:$A$106,0))/1440))</x:f>
      </x:c>
      <x:c r="H53" s="12" t="str">
        <x:f>IF(A53="","",IF(OR(COUNTIFS('Locacoes'!$A$7:$A$106,B53)&lt;&gt;1,COUNTIFS('Equipamentos'!$A$7:$A$106,C53)&lt;&gt;1),"n.a.",IF(F53&lt;&gt;"",F53,INDEX('Locacoes'!$D$7:$D$106,MATCH(B53,'Locacoes'!$A$7:$A$106,0))+INDEX('Equipamentos'!$H$7:$H$106,MATCH(C53,'Equipamentos'!$A$7:$A$106,0))/1440)))</x:f>
      </x:c>
      <x:c r="I53" s="9" t="str">
        <x:f>IF(A53="","",IF(COUNTIFS('Locacoes'!$A$7:$A$106,B53)&lt;&gt;1,0,IF(OR(INDEX('Locacoes'!$E$7:$E$106,MATCH(B53,'Locacoes'!$A$7:$A$106,0))="draft",INDEX('Locacoes'!$E$7:$E$106,MATCH(B53,'Locacoes'!$A$7:$A$106,0))="cancelled"),0,1)))</x:f>
      </x:c>
      <x:c r="J53" s="9" t="str">
        <x:f>IF(COUNTA(A53:F53)=0,"",IF(OR(A53="",COUNTIFS($A$7:$A$106,A53)&lt;&gt;1,COUNTIFS('Locacoes'!$A$7:$A$106,B53)&lt;&gt;1,COUNTIFS('Equipamentos'!$A$7:$A$106,C53)&lt;&gt;1,COUNT(D53:E53)&lt;&gt;2,D53&lt;=0,D53&lt;&gt;INT(D53),E53&lt;0,E53&lt;&gt;INT(E53),COUNT(G53:H53)&lt;&gt;2,H53&lt;=G53,AND(F53&lt;&gt;"",NOT(ISNUMBER(F53)))) ,"REVISAR item","OK"))</x:f>
      </x:c>
      <x:c r="K53" s="9" t="str">
        <x:f>IF(A53="","",IF(J53&lt;&gt;"OK","n.a.",MAX(1,ROUNDUP(INDEX('Locacoes'!$D$7:$D$106,MATCH(B53,'Locacoes'!$A$7:$A$106,0))-INDEX('Locacoes'!$C$7:$C$106,MATCH(B53,'Locacoes'!$A$7:$A$106,0)),0))))</x:f>
      </x:c>
      <x:c r="L53" s="9" t="str">
        <x:f>IF(A53="","",IF(J53&lt;&gt;"OK","n.a.",D53*E53*K53))</x:f>
      </x:c>
      <x:c r="M53" s="9" t="str">
        <x:f>IF(A53="","",SUMIFS('Devolucoes'!$D$7:$D$106,'Devolucoes'!$B$7:$B$106,A53)+SUMIFS('Devolucoes'!$E$7:$E$106,'Devolucoes'!$B$7:$B$106,A53))</x:f>
      </x:c>
      <x:c r="N53" s="9" t="str">
        <x:f>IF(A53="","",D53-M53)</x:f>
      </x:c>
    </x:row>
    <x:row r="54" ht="23" customHeight="1">
      <x:c r="A54" s="10"/>
      <x:c r="B54" s="10"/>
      <x:c r="C54" s="10"/>
      <x:c r="D54" s="10"/>
      <x:c r="E54" s="10"/>
      <x:c r="F54" s="11"/>
      <x:c r="G54" s="12" t="str">
        <x:f>IF(A54="","",IF(OR(COUNTIFS('Locacoes'!$A$7:$A$106,B54)&lt;&gt;1,COUNTIFS('Equipamentos'!$A$7:$A$106,C54)&lt;&gt;1),"n.a.",INDEX('Locacoes'!$C$7:$C$106,MATCH(B54,'Locacoes'!$A$7:$A$106,0))-INDEX('Equipamentos'!$G$7:$G$106,MATCH(C54,'Equipamentos'!$A$7:$A$106,0))/1440))</x:f>
      </x:c>
      <x:c r="H54" s="12" t="str">
        <x:f>IF(A54="","",IF(OR(COUNTIFS('Locacoes'!$A$7:$A$106,B54)&lt;&gt;1,COUNTIFS('Equipamentos'!$A$7:$A$106,C54)&lt;&gt;1),"n.a.",IF(F54&lt;&gt;"",F54,INDEX('Locacoes'!$D$7:$D$106,MATCH(B54,'Locacoes'!$A$7:$A$106,0))+INDEX('Equipamentos'!$H$7:$H$106,MATCH(C54,'Equipamentos'!$A$7:$A$106,0))/1440)))</x:f>
      </x:c>
      <x:c r="I54" s="9" t="str">
        <x:f>IF(A54="","",IF(COUNTIFS('Locacoes'!$A$7:$A$106,B54)&lt;&gt;1,0,IF(OR(INDEX('Locacoes'!$E$7:$E$106,MATCH(B54,'Locacoes'!$A$7:$A$106,0))="draft",INDEX('Locacoes'!$E$7:$E$106,MATCH(B54,'Locacoes'!$A$7:$A$106,0))="cancelled"),0,1)))</x:f>
      </x:c>
      <x:c r="J54" s="9" t="str">
        <x:f>IF(COUNTA(A54:F54)=0,"",IF(OR(A54="",COUNTIFS($A$7:$A$106,A54)&lt;&gt;1,COUNTIFS('Locacoes'!$A$7:$A$106,B54)&lt;&gt;1,COUNTIFS('Equipamentos'!$A$7:$A$106,C54)&lt;&gt;1,COUNT(D54:E54)&lt;&gt;2,D54&lt;=0,D54&lt;&gt;INT(D54),E54&lt;0,E54&lt;&gt;INT(E54),COUNT(G54:H54)&lt;&gt;2,H54&lt;=G54,AND(F54&lt;&gt;"",NOT(ISNUMBER(F54)))) ,"REVISAR item","OK"))</x:f>
      </x:c>
      <x:c r="K54" s="9" t="str">
        <x:f>IF(A54="","",IF(J54&lt;&gt;"OK","n.a.",MAX(1,ROUNDUP(INDEX('Locacoes'!$D$7:$D$106,MATCH(B54,'Locacoes'!$A$7:$A$106,0))-INDEX('Locacoes'!$C$7:$C$106,MATCH(B54,'Locacoes'!$A$7:$A$106,0)),0))))</x:f>
      </x:c>
      <x:c r="L54" s="9" t="str">
        <x:f>IF(A54="","",IF(J54&lt;&gt;"OK","n.a.",D54*E54*K54))</x:f>
      </x:c>
      <x:c r="M54" s="9" t="str">
        <x:f>IF(A54="","",SUMIFS('Devolucoes'!$D$7:$D$106,'Devolucoes'!$B$7:$B$106,A54)+SUMIFS('Devolucoes'!$E$7:$E$106,'Devolucoes'!$B$7:$B$106,A54))</x:f>
      </x:c>
      <x:c r="N54" s="9" t="str">
        <x:f>IF(A54="","",D54-M54)</x:f>
      </x:c>
    </x:row>
    <x:row r="55" ht="23" customHeight="1">
      <x:c r="A55" s="10"/>
      <x:c r="B55" s="10"/>
      <x:c r="C55" s="10"/>
      <x:c r="D55" s="10"/>
      <x:c r="E55" s="10"/>
      <x:c r="F55" s="11"/>
      <x:c r="G55" s="12" t="str">
        <x:f>IF(A55="","",IF(OR(COUNTIFS('Locacoes'!$A$7:$A$106,B55)&lt;&gt;1,COUNTIFS('Equipamentos'!$A$7:$A$106,C55)&lt;&gt;1),"n.a.",INDEX('Locacoes'!$C$7:$C$106,MATCH(B55,'Locacoes'!$A$7:$A$106,0))-INDEX('Equipamentos'!$G$7:$G$106,MATCH(C55,'Equipamentos'!$A$7:$A$106,0))/1440))</x:f>
      </x:c>
      <x:c r="H55" s="12" t="str">
        <x:f>IF(A55="","",IF(OR(COUNTIFS('Locacoes'!$A$7:$A$106,B55)&lt;&gt;1,COUNTIFS('Equipamentos'!$A$7:$A$106,C55)&lt;&gt;1),"n.a.",IF(F55&lt;&gt;"",F55,INDEX('Locacoes'!$D$7:$D$106,MATCH(B55,'Locacoes'!$A$7:$A$106,0))+INDEX('Equipamentos'!$H$7:$H$106,MATCH(C55,'Equipamentos'!$A$7:$A$106,0))/1440)))</x:f>
      </x:c>
      <x:c r="I55" s="9" t="str">
        <x:f>IF(A55="","",IF(COUNTIFS('Locacoes'!$A$7:$A$106,B55)&lt;&gt;1,0,IF(OR(INDEX('Locacoes'!$E$7:$E$106,MATCH(B55,'Locacoes'!$A$7:$A$106,0))="draft",INDEX('Locacoes'!$E$7:$E$106,MATCH(B55,'Locacoes'!$A$7:$A$106,0))="cancelled"),0,1)))</x:f>
      </x:c>
      <x:c r="J55" s="9" t="str">
        <x:f>IF(COUNTA(A55:F55)=0,"",IF(OR(A55="",COUNTIFS($A$7:$A$106,A55)&lt;&gt;1,COUNTIFS('Locacoes'!$A$7:$A$106,B55)&lt;&gt;1,COUNTIFS('Equipamentos'!$A$7:$A$106,C55)&lt;&gt;1,COUNT(D55:E55)&lt;&gt;2,D55&lt;=0,D55&lt;&gt;INT(D55),E55&lt;0,E55&lt;&gt;INT(E55),COUNT(G55:H55)&lt;&gt;2,H55&lt;=G55,AND(F55&lt;&gt;"",NOT(ISNUMBER(F55)))) ,"REVISAR item","OK"))</x:f>
      </x:c>
      <x:c r="K55" s="9" t="str">
        <x:f>IF(A55="","",IF(J55&lt;&gt;"OK","n.a.",MAX(1,ROUNDUP(INDEX('Locacoes'!$D$7:$D$106,MATCH(B55,'Locacoes'!$A$7:$A$106,0))-INDEX('Locacoes'!$C$7:$C$106,MATCH(B55,'Locacoes'!$A$7:$A$106,0)),0))))</x:f>
      </x:c>
      <x:c r="L55" s="9" t="str">
        <x:f>IF(A55="","",IF(J55&lt;&gt;"OK","n.a.",D55*E55*K55))</x:f>
      </x:c>
      <x:c r="M55" s="9" t="str">
        <x:f>IF(A55="","",SUMIFS('Devolucoes'!$D$7:$D$106,'Devolucoes'!$B$7:$B$106,A55)+SUMIFS('Devolucoes'!$E$7:$E$106,'Devolucoes'!$B$7:$B$106,A55))</x:f>
      </x:c>
      <x:c r="N55" s="9" t="str">
        <x:f>IF(A55="","",D55-M55)</x:f>
      </x:c>
    </x:row>
    <x:row r="56" ht="23" customHeight="1">
      <x:c r="A56" s="10"/>
      <x:c r="B56" s="10"/>
      <x:c r="C56" s="10"/>
      <x:c r="D56" s="10"/>
      <x:c r="E56" s="10"/>
      <x:c r="F56" s="11"/>
      <x:c r="G56" s="12" t="str">
        <x:f>IF(A56="","",IF(OR(COUNTIFS('Locacoes'!$A$7:$A$106,B56)&lt;&gt;1,COUNTIFS('Equipamentos'!$A$7:$A$106,C56)&lt;&gt;1),"n.a.",INDEX('Locacoes'!$C$7:$C$106,MATCH(B56,'Locacoes'!$A$7:$A$106,0))-INDEX('Equipamentos'!$G$7:$G$106,MATCH(C56,'Equipamentos'!$A$7:$A$106,0))/1440))</x:f>
      </x:c>
      <x:c r="H56" s="12" t="str">
        <x:f>IF(A56="","",IF(OR(COUNTIFS('Locacoes'!$A$7:$A$106,B56)&lt;&gt;1,COUNTIFS('Equipamentos'!$A$7:$A$106,C56)&lt;&gt;1),"n.a.",IF(F56&lt;&gt;"",F56,INDEX('Locacoes'!$D$7:$D$106,MATCH(B56,'Locacoes'!$A$7:$A$106,0))+INDEX('Equipamentos'!$H$7:$H$106,MATCH(C56,'Equipamentos'!$A$7:$A$106,0))/1440)))</x:f>
      </x:c>
      <x:c r="I56" s="9" t="str">
        <x:f>IF(A56="","",IF(COUNTIFS('Locacoes'!$A$7:$A$106,B56)&lt;&gt;1,0,IF(OR(INDEX('Locacoes'!$E$7:$E$106,MATCH(B56,'Locacoes'!$A$7:$A$106,0))="draft",INDEX('Locacoes'!$E$7:$E$106,MATCH(B56,'Locacoes'!$A$7:$A$106,0))="cancelled"),0,1)))</x:f>
      </x:c>
      <x:c r="J56" s="9" t="str">
        <x:f>IF(COUNTA(A56:F56)=0,"",IF(OR(A56="",COUNTIFS($A$7:$A$106,A56)&lt;&gt;1,COUNTIFS('Locacoes'!$A$7:$A$106,B56)&lt;&gt;1,COUNTIFS('Equipamentos'!$A$7:$A$106,C56)&lt;&gt;1,COUNT(D56:E56)&lt;&gt;2,D56&lt;=0,D56&lt;&gt;INT(D56),E56&lt;0,E56&lt;&gt;INT(E56),COUNT(G56:H56)&lt;&gt;2,H56&lt;=G56,AND(F56&lt;&gt;"",NOT(ISNUMBER(F56)))) ,"REVISAR item","OK"))</x:f>
      </x:c>
      <x:c r="K56" s="9" t="str">
        <x:f>IF(A56="","",IF(J56&lt;&gt;"OK","n.a.",MAX(1,ROUNDUP(INDEX('Locacoes'!$D$7:$D$106,MATCH(B56,'Locacoes'!$A$7:$A$106,0))-INDEX('Locacoes'!$C$7:$C$106,MATCH(B56,'Locacoes'!$A$7:$A$106,0)),0))))</x:f>
      </x:c>
      <x:c r="L56" s="9" t="str">
        <x:f>IF(A56="","",IF(J56&lt;&gt;"OK","n.a.",D56*E56*K56))</x:f>
      </x:c>
      <x:c r="M56" s="9" t="str">
        <x:f>IF(A56="","",SUMIFS('Devolucoes'!$D$7:$D$106,'Devolucoes'!$B$7:$B$106,A56)+SUMIFS('Devolucoes'!$E$7:$E$106,'Devolucoes'!$B$7:$B$106,A56))</x:f>
      </x:c>
      <x:c r="N56" s="9" t="str">
        <x:f>IF(A56="","",D56-M56)</x:f>
      </x:c>
    </x:row>
    <x:row r="57" ht="23" customHeight="1">
      <x:c r="A57" s="10"/>
      <x:c r="B57" s="10"/>
      <x:c r="C57" s="10"/>
      <x:c r="D57" s="10"/>
      <x:c r="E57" s="10"/>
      <x:c r="F57" s="11"/>
      <x:c r="G57" s="12" t="str">
        <x:f>IF(A57="","",IF(OR(COUNTIFS('Locacoes'!$A$7:$A$106,B57)&lt;&gt;1,COUNTIFS('Equipamentos'!$A$7:$A$106,C57)&lt;&gt;1),"n.a.",INDEX('Locacoes'!$C$7:$C$106,MATCH(B57,'Locacoes'!$A$7:$A$106,0))-INDEX('Equipamentos'!$G$7:$G$106,MATCH(C57,'Equipamentos'!$A$7:$A$106,0))/1440))</x:f>
      </x:c>
      <x:c r="H57" s="12" t="str">
        <x:f>IF(A57="","",IF(OR(COUNTIFS('Locacoes'!$A$7:$A$106,B57)&lt;&gt;1,COUNTIFS('Equipamentos'!$A$7:$A$106,C57)&lt;&gt;1),"n.a.",IF(F57&lt;&gt;"",F57,INDEX('Locacoes'!$D$7:$D$106,MATCH(B57,'Locacoes'!$A$7:$A$106,0))+INDEX('Equipamentos'!$H$7:$H$106,MATCH(C57,'Equipamentos'!$A$7:$A$106,0))/1440)))</x:f>
      </x:c>
      <x:c r="I57" s="9" t="str">
        <x:f>IF(A57="","",IF(COUNTIFS('Locacoes'!$A$7:$A$106,B57)&lt;&gt;1,0,IF(OR(INDEX('Locacoes'!$E$7:$E$106,MATCH(B57,'Locacoes'!$A$7:$A$106,0))="draft",INDEX('Locacoes'!$E$7:$E$106,MATCH(B57,'Locacoes'!$A$7:$A$106,0))="cancelled"),0,1)))</x:f>
      </x:c>
      <x:c r="J57" s="9" t="str">
        <x:f>IF(COUNTA(A57:F57)=0,"",IF(OR(A57="",COUNTIFS($A$7:$A$106,A57)&lt;&gt;1,COUNTIFS('Locacoes'!$A$7:$A$106,B57)&lt;&gt;1,COUNTIFS('Equipamentos'!$A$7:$A$106,C57)&lt;&gt;1,COUNT(D57:E57)&lt;&gt;2,D57&lt;=0,D57&lt;&gt;INT(D57),E57&lt;0,E57&lt;&gt;INT(E57),COUNT(G57:H57)&lt;&gt;2,H57&lt;=G57,AND(F57&lt;&gt;"",NOT(ISNUMBER(F57)))) ,"REVISAR item","OK"))</x:f>
      </x:c>
      <x:c r="K57" s="9" t="str">
        <x:f>IF(A57="","",IF(J57&lt;&gt;"OK","n.a.",MAX(1,ROUNDUP(INDEX('Locacoes'!$D$7:$D$106,MATCH(B57,'Locacoes'!$A$7:$A$106,0))-INDEX('Locacoes'!$C$7:$C$106,MATCH(B57,'Locacoes'!$A$7:$A$106,0)),0))))</x:f>
      </x:c>
      <x:c r="L57" s="9" t="str">
        <x:f>IF(A57="","",IF(J57&lt;&gt;"OK","n.a.",D57*E57*K57))</x:f>
      </x:c>
      <x:c r="M57" s="9" t="str">
        <x:f>IF(A57="","",SUMIFS('Devolucoes'!$D$7:$D$106,'Devolucoes'!$B$7:$B$106,A57)+SUMIFS('Devolucoes'!$E$7:$E$106,'Devolucoes'!$B$7:$B$106,A57))</x:f>
      </x:c>
      <x:c r="N57" s="9" t="str">
        <x:f>IF(A57="","",D57-M57)</x:f>
      </x:c>
    </x:row>
    <x:row r="58" ht="23" customHeight="1">
      <x:c r="A58" s="10"/>
      <x:c r="B58" s="10"/>
      <x:c r="C58" s="10"/>
      <x:c r="D58" s="10"/>
      <x:c r="E58" s="10"/>
      <x:c r="F58" s="11"/>
      <x:c r="G58" s="12" t="str">
        <x:f>IF(A58="","",IF(OR(COUNTIFS('Locacoes'!$A$7:$A$106,B58)&lt;&gt;1,COUNTIFS('Equipamentos'!$A$7:$A$106,C58)&lt;&gt;1),"n.a.",INDEX('Locacoes'!$C$7:$C$106,MATCH(B58,'Locacoes'!$A$7:$A$106,0))-INDEX('Equipamentos'!$G$7:$G$106,MATCH(C58,'Equipamentos'!$A$7:$A$106,0))/1440))</x:f>
      </x:c>
      <x:c r="H58" s="12" t="str">
        <x:f>IF(A58="","",IF(OR(COUNTIFS('Locacoes'!$A$7:$A$106,B58)&lt;&gt;1,COUNTIFS('Equipamentos'!$A$7:$A$106,C58)&lt;&gt;1),"n.a.",IF(F58&lt;&gt;"",F58,INDEX('Locacoes'!$D$7:$D$106,MATCH(B58,'Locacoes'!$A$7:$A$106,0))+INDEX('Equipamentos'!$H$7:$H$106,MATCH(C58,'Equipamentos'!$A$7:$A$106,0))/1440)))</x:f>
      </x:c>
      <x:c r="I58" s="9" t="str">
        <x:f>IF(A58="","",IF(COUNTIFS('Locacoes'!$A$7:$A$106,B58)&lt;&gt;1,0,IF(OR(INDEX('Locacoes'!$E$7:$E$106,MATCH(B58,'Locacoes'!$A$7:$A$106,0))="draft",INDEX('Locacoes'!$E$7:$E$106,MATCH(B58,'Locacoes'!$A$7:$A$106,0))="cancelled"),0,1)))</x:f>
      </x:c>
      <x:c r="J58" s="9" t="str">
        <x:f>IF(COUNTA(A58:F58)=0,"",IF(OR(A58="",COUNTIFS($A$7:$A$106,A58)&lt;&gt;1,COUNTIFS('Locacoes'!$A$7:$A$106,B58)&lt;&gt;1,COUNTIFS('Equipamentos'!$A$7:$A$106,C58)&lt;&gt;1,COUNT(D58:E58)&lt;&gt;2,D58&lt;=0,D58&lt;&gt;INT(D58),E58&lt;0,E58&lt;&gt;INT(E58),COUNT(G58:H58)&lt;&gt;2,H58&lt;=G58,AND(F58&lt;&gt;"",NOT(ISNUMBER(F58)))) ,"REVISAR item","OK"))</x:f>
      </x:c>
      <x:c r="K58" s="9" t="str">
        <x:f>IF(A58="","",IF(J58&lt;&gt;"OK","n.a.",MAX(1,ROUNDUP(INDEX('Locacoes'!$D$7:$D$106,MATCH(B58,'Locacoes'!$A$7:$A$106,0))-INDEX('Locacoes'!$C$7:$C$106,MATCH(B58,'Locacoes'!$A$7:$A$106,0)),0))))</x:f>
      </x:c>
      <x:c r="L58" s="9" t="str">
        <x:f>IF(A58="","",IF(J58&lt;&gt;"OK","n.a.",D58*E58*K58))</x:f>
      </x:c>
      <x:c r="M58" s="9" t="str">
        <x:f>IF(A58="","",SUMIFS('Devolucoes'!$D$7:$D$106,'Devolucoes'!$B$7:$B$106,A58)+SUMIFS('Devolucoes'!$E$7:$E$106,'Devolucoes'!$B$7:$B$106,A58))</x:f>
      </x:c>
      <x:c r="N58" s="9" t="str">
        <x:f>IF(A58="","",D58-M58)</x:f>
      </x:c>
    </x:row>
    <x:row r="59" ht="23" customHeight="1">
      <x:c r="A59" s="10"/>
      <x:c r="B59" s="10"/>
      <x:c r="C59" s="10"/>
      <x:c r="D59" s="10"/>
      <x:c r="E59" s="10"/>
      <x:c r="F59" s="11"/>
      <x:c r="G59" s="12" t="str">
        <x:f>IF(A59="","",IF(OR(COUNTIFS('Locacoes'!$A$7:$A$106,B59)&lt;&gt;1,COUNTIFS('Equipamentos'!$A$7:$A$106,C59)&lt;&gt;1),"n.a.",INDEX('Locacoes'!$C$7:$C$106,MATCH(B59,'Locacoes'!$A$7:$A$106,0))-INDEX('Equipamentos'!$G$7:$G$106,MATCH(C59,'Equipamentos'!$A$7:$A$106,0))/1440))</x:f>
      </x:c>
      <x:c r="H59" s="12" t="str">
        <x:f>IF(A59="","",IF(OR(COUNTIFS('Locacoes'!$A$7:$A$106,B59)&lt;&gt;1,COUNTIFS('Equipamentos'!$A$7:$A$106,C59)&lt;&gt;1),"n.a.",IF(F59&lt;&gt;"",F59,INDEX('Locacoes'!$D$7:$D$106,MATCH(B59,'Locacoes'!$A$7:$A$106,0))+INDEX('Equipamentos'!$H$7:$H$106,MATCH(C59,'Equipamentos'!$A$7:$A$106,0))/1440)))</x:f>
      </x:c>
      <x:c r="I59" s="9" t="str">
        <x:f>IF(A59="","",IF(COUNTIFS('Locacoes'!$A$7:$A$106,B59)&lt;&gt;1,0,IF(OR(INDEX('Locacoes'!$E$7:$E$106,MATCH(B59,'Locacoes'!$A$7:$A$106,0))="draft",INDEX('Locacoes'!$E$7:$E$106,MATCH(B59,'Locacoes'!$A$7:$A$106,0))="cancelled"),0,1)))</x:f>
      </x:c>
      <x:c r="J59" s="9" t="str">
        <x:f>IF(COUNTA(A59:F59)=0,"",IF(OR(A59="",COUNTIFS($A$7:$A$106,A59)&lt;&gt;1,COUNTIFS('Locacoes'!$A$7:$A$106,B59)&lt;&gt;1,COUNTIFS('Equipamentos'!$A$7:$A$106,C59)&lt;&gt;1,COUNT(D59:E59)&lt;&gt;2,D59&lt;=0,D59&lt;&gt;INT(D59),E59&lt;0,E59&lt;&gt;INT(E59),COUNT(G59:H59)&lt;&gt;2,H59&lt;=G59,AND(F59&lt;&gt;"",NOT(ISNUMBER(F59)))) ,"REVISAR item","OK"))</x:f>
      </x:c>
      <x:c r="K59" s="9" t="str">
        <x:f>IF(A59="","",IF(J59&lt;&gt;"OK","n.a.",MAX(1,ROUNDUP(INDEX('Locacoes'!$D$7:$D$106,MATCH(B59,'Locacoes'!$A$7:$A$106,0))-INDEX('Locacoes'!$C$7:$C$106,MATCH(B59,'Locacoes'!$A$7:$A$106,0)),0))))</x:f>
      </x:c>
      <x:c r="L59" s="9" t="str">
        <x:f>IF(A59="","",IF(J59&lt;&gt;"OK","n.a.",D59*E59*K59))</x:f>
      </x:c>
      <x:c r="M59" s="9" t="str">
        <x:f>IF(A59="","",SUMIFS('Devolucoes'!$D$7:$D$106,'Devolucoes'!$B$7:$B$106,A59)+SUMIFS('Devolucoes'!$E$7:$E$106,'Devolucoes'!$B$7:$B$106,A59))</x:f>
      </x:c>
      <x:c r="N59" s="9" t="str">
        <x:f>IF(A59="","",D59-M59)</x:f>
      </x:c>
    </x:row>
    <x:row r="60" ht="23" customHeight="1">
      <x:c r="A60" s="10"/>
      <x:c r="B60" s="10"/>
      <x:c r="C60" s="10"/>
      <x:c r="D60" s="10"/>
      <x:c r="E60" s="10"/>
      <x:c r="F60" s="11"/>
      <x:c r="G60" s="12" t="str">
        <x:f>IF(A60="","",IF(OR(COUNTIFS('Locacoes'!$A$7:$A$106,B60)&lt;&gt;1,COUNTIFS('Equipamentos'!$A$7:$A$106,C60)&lt;&gt;1),"n.a.",INDEX('Locacoes'!$C$7:$C$106,MATCH(B60,'Locacoes'!$A$7:$A$106,0))-INDEX('Equipamentos'!$G$7:$G$106,MATCH(C60,'Equipamentos'!$A$7:$A$106,0))/1440))</x:f>
      </x:c>
      <x:c r="H60" s="12" t="str">
        <x:f>IF(A60="","",IF(OR(COUNTIFS('Locacoes'!$A$7:$A$106,B60)&lt;&gt;1,COUNTIFS('Equipamentos'!$A$7:$A$106,C60)&lt;&gt;1),"n.a.",IF(F60&lt;&gt;"",F60,INDEX('Locacoes'!$D$7:$D$106,MATCH(B60,'Locacoes'!$A$7:$A$106,0))+INDEX('Equipamentos'!$H$7:$H$106,MATCH(C60,'Equipamentos'!$A$7:$A$106,0))/1440)))</x:f>
      </x:c>
      <x:c r="I60" s="9" t="str">
        <x:f>IF(A60="","",IF(COUNTIFS('Locacoes'!$A$7:$A$106,B60)&lt;&gt;1,0,IF(OR(INDEX('Locacoes'!$E$7:$E$106,MATCH(B60,'Locacoes'!$A$7:$A$106,0))="draft",INDEX('Locacoes'!$E$7:$E$106,MATCH(B60,'Locacoes'!$A$7:$A$106,0))="cancelled"),0,1)))</x:f>
      </x:c>
      <x:c r="J60" s="9" t="str">
        <x:f>IF(COUNTA(A60:F60)=0,"",IF(OR(A60="",COUNTIFS($A$7:$A$106,A60)&lt;&gt;1,COUNTIFS('Locacoes'!$A$7:$A$106,B60)&lt;&gt;1,COUNTIFS('Equipamentos'!$A$7:$A$106,C60)&lt;&gt;1,COUNT(D60:E60)&lt;&gt;2,D60&lt;=0,D60&lt;&gt;INT(D60),E60&lt;0,E60&lt;&gt;INT(E60),COUNT(G60:H60)&lt;&gt;2,H60&lt;=G60,AND(F60&lt;&gt;"",NOT(ISNUMBER(F60)))) ,"REVISAR item","OK"))</x:f>
      </x:c>
      <x:c r="K60" s="9" t="str">
        <x:f>IF(A60="","",IF(J60&lt;&gt;"OK","n.a.",MAX(1,ROUNDUP(INDEX('Locacoes'!$D$7:$D$106,MATCH(B60,'Locacoes'!$A$7:$A$106,0))-INDEX('Locacoes'!$C$7:$C$106,MATCH(B60,'Locacoes'!$A$7:$A$106,0)),0))))</x:f>
      </x:c>
      <x:c r="L60" s="9" t="str">
        <x:f>IF(A60="","",IF(J60&lt;&gt;"OK","n.a.",D60*E60*K60))</x:f>
      </x:c>
      <x:c r="M60" s="9" t="str">
        <x:f>IF(A60="","",SUMIFS('Devolucoes'!$D$7:$D$106,'Devolucoes'!$B$7:$B$106,A60)+SUMIFS('Devolucoes'!$E$7:$E$106,'Devolucoes'!$B$7:$B$106,A60))</x:f>
      </x:c>
      <x:c r="N60" s="9" t="str">
        <x:f>IF(A60="","",D60-M60)</x:f>
      </x:c>
    </x:row>
    <x:row r="61" ht="23" customHeight="1">
      <x:c r="A61" s="10"/>
      <x:c r="B61" s="10"/>
      <x:c r="C61" s="10"/>
      <x:c r="D61" s="10"/>
      <x:c r="E61" s="10"/>
      <x:c r="F61" s="11"/>
      <x:c r="G61" s="12" t="str">
        <x:f>IF(A61="","",IF(OR(COUNTIFS('Locacoes'!$A$7:$A$106,B61)&lt;&gt;1,COUNTIFS('Equipamentos'!$A$7:$A$106,C61)&lt;&gt;1),"n.a.",INDEX('Locacoes'!$C$7:$C$106,MATCH(B61,'Locacoes'!$A$7:$A$106,0))-INDEX('Equipamentos'!$G$7:$G$106,MATCH(C61,'Equipamentos'!$A$7:$A$106,0))/1440))</x:f>
      </x:c>
      <x:c r="H61" s="12" t="str">
        <x:f>IF(A61="","",IF(OR(COUNTIFS('Locacoes'!$A$7:$A$106,B61)&lt;&gt;1,COUNTIFS('Equipamentos'!$A$7:$A$106,C61)&lt;&gt;1),"n.a.",IF(F61&lt;&gt;"",F61,INDEX('Locacoes'!$D$7:$D$106,MATCH(B61,'Locacoes'!$A$7:$A$106,0))+INDEX('Equipamentos'!$H$7:$H$106,MATCH(C61,'Equipamentos'!$A$7:$A$106,0))/1440)))</x:f>
      </x:c>
      <x:c r="I61" s="9" t="str">
        <x:f>IF(A61="","",IF(COUNTIFS('Locacoes'!$A$7:$A$106,B61)&lt;&gt;1,0,IF(OR(INDEX('Locacoes'!$E$7:$E$106,MATCH(B61,'Locacoes'!$A$7:$A$106,0))="draft",INDEX('Locacoes'!$E$7:$E$106,MATCH(B61,'Locacoes'!$A$7:$A$106,0))="cancelled"),0,1)))</x:f>
      </x:c>
      <x:c r="J61" s="9" t="str">
        <x:f>IF(COUNTA(A61:F61)=0,"",IF(OR(A61="",COUNTIFS($A$7:$A$106,A61)&lt;&gt;1,COUNTIFS('Locacoes'!$A$7:$A$106,B61)&lt;&gt;1,COUNTIFS('Equipamentos'!$A$7:$A$106,C61)&lt;&gt;1,COUNT(D61:E61)&lt;&gt;2,D61&lt;=0,D61&lt;&gt;INT(D61),E61&lt;0,E61&lt;&gt;INT(E61),COUNT(G61:H61)&lt;&gt;2,H61&lt;=G61,AND(F61&lt;&gt;"",NOT(ISNUMBER(F61)))) ,"REVISAR item","OK"))</x:f>
      </x:c>
      <x:c r="K61" s="9" t="str">
        <x:f>IF(A61="","",IF(J61&lt;&gt;"OK","n.a.",MAX(1,ROUNDUP(INDEX('Locacoes'!$D$7:$D$106,MATCH(B61,'Locacoes'!$A$7:$A$106,0))-INDEX('Locacoes'!$C$7:$C$106,MATCH(B61,'Locacoes'!$A$7:$A$106,0)),0))))</x:f>
      </x:c>
      <x:c r="L61" s="9" t="str">
        <x:f>IF(A61="","",IF(J61&lt;&gt;"OK","n.a.",D61*E61*K61))</x:f>
      </x:c>
      <x:c r="M61" s="9" t="str">
        <x:f>IF(A61="","",SUMIFS('Devolucoes'!$D$7:$D$106,'Devolucoes'!$B$7:$B$106,A61)+SUMIFS('Devolucoes'!$E$7:$E$106,'Devolucoes'!$B$7:$B$106,A61))</x:f>
      </x:c>
      <x:c r="N61" s="9" t="str">
        <x:f>IF(A61="","",D61-M61)</x:f>
      </x:c>
    </x:row>
    <x:row r="62" ht="23" customHeight="1">
      <x:c r="A62" s="10"/>
      <x:c r="B62" s="10"/>
      <x:c r="C62" s="10"/>
      <x:c r="D62" s="10"/>
      <x:c r="E62" s="10"/>
      <x:c r="F62" s="11"/>
      <x:c r="G62" s="12" t="str">
        <x:f>IF(A62="","",IF(OR(COUNTIFS('Locacoes'!$A$7:$A$106,B62)&lt;&gt;1,COUNTIFS('Equipamentos'!$A$7:$A$106,C62)&lt;&gt;1),"n.a.",INDEX('Locacoes'!$C$7:$C$106,MATCH(B62,'Locacoes'!$A$7:$A$106,0))-INDEX('Equipamentos'!$G$7:$G$106,MATCH(C62,'Equipamentos'!$A$7:$A$106,0))/1440))</x:f>
      </x:c>
      <x:c r="H62" s="12" t="str">
        <x:f>IF(A62="","",IF(OR(COUNTIFS('Locacoes'!$A$7:$A$106,B62)&lt;&gt;1,COUNTIFS('Equipamentos'!$A$7:$A$106,C62)&lt;&gt;1),"n.a.",IF(F62&lt;&gt;"",F62,INDEX('Locacoes'!$D$7:$D$106,MATCH(B62,'Locacoes'!$A$7:$A$106,0))+INDEX('Equipamentos'!$H$7:$H$106,MATCH(C62,'Equipamentos'!$A$7:$A$106,0))/1440)))</x:f>
      </x:c>
      <x:c r="I62" s="9" t="str">
        <x:f>IF(A62="","",IF(COUNTIFS('Locacoes'!$A$7:$A$106,B62)&lt;&gt;1,0,IF(OR(INDEX('Locacoes'!$E$7:$E$106,MATCH(B62,'Locacoes'!$A$7:$A$106,0))="draft",INDEX('Locacoes'!$E$7:$E$106,MATCH(B62,'Locacoes'!$A$7:$A$106,0))="cancelled"),0,1)))</x:f>
      </x:c>
      <x:c r="J62" s="9" t="str">
        <x:f>IF(COUNTA(A62:F62)=0,"",IF(OR(A62="",COUNTIFS($A$7:$A$106,A62)&lt;&gt;1,COUNTIFS('Locacoes'!$A$7:$A$106,B62)&lt;&gt;1,COUNTIFS('Equipamentos'!$A$7:$A$106,C62)&lt;&gt;1,COUNT(D62:E62)&lt;&gt;2,D62&lt;=0,D62&lt;&gt;INT(D62),E62&lt;0,E62&lt;&gt;INT(E62),COUNT(G62:H62)&lt;&gt;2,H62&lt;=G62,AND(F62&lt;&gt;"",NOT(ISNUMBER(F62)))) ,"REVISAR item","OK"))</x:f>
      </x:c>
      <x:c r="K62" s="9" t="str">
        <x:f>IF(A62="","",IF(J62&lt;&gt;"OK","n.a.",MAX(1,ROUNDUP(INDEX('Locacoes'!$D$7:$D$106,MATCH(B62,'Locacoes'!$A$7:$A$106,0))-INDEX('Locacoes'!$C$7:$C$106,MATCH(B62,'Locacoes'!$A$7:$A$106,0)),0))))</x:f>
      </x:c>
      <x:c r="L62" s="9" t="str">
        <x:f>IF(A62="","",IF(J62&lt;&gt;"OK","n.a.",D62*E62*K62))</x:f>
      </x:c>
      <x:c r="M62" s="9" t="str">
        <x:f>IF(A62="","",SUMIFS('Devolucoes'!$D$7:$D$106,'Devolucoes'!$B$7:$B$106,A62)+SUMIFS('Devolucoes'!$E$7:$E$106,'Devolucoes'!$B$7:$B$106,A62))</x:f>
      </x:c>
      <x:c r="N62" s="9" t="str">
        <x:f>IF(A62="","",D62-M62)</x:f>
      </x:c>
    </x:row>
    <x:row r="63" ht="23" customHeight="1">
      <x:c r="A63" s="10"/>
      <x:c r="B63" s="10"/>
      <x:c r="C63" s="10"/>
      <x:c r="D63" s="10"/>
      <x:c r="E63" s="10"/>
      <x:c r="F63" s="11"/>
      <x:c r="G63" s="12" t="str">
        <x:f>IF(A63="","",IF(OR(COUNTIFS('Locacoes'!$A$7:$A$106,B63)&lt;&gt;1,COUNTIFS('Equipamentos'!$A$7:$A$106,C63)&lt;&gt;1),"n.a.",INDEX('Locacoes'!$C$7:$C$106,MATCH(B63,'Locacoes'!$A$7:$A$106,0))-INDEX('Equipamentos'!$G$7:$G$106,MATCH(C63,'Equipamentos'!$A$7:$A$106,0))/1440))</x:f>
      </x:c>
      <x:c r="H63" s="12" t="str">
        <x:f>IF(A63="","",IF(OR(COUNTIFS('Locacoes'!$A$7:$A$106,B63)&lt;&gt;1,COUNTIFS('Equipamentos'!$A$7:$A$106,C63)&lt;&gt;1),"n.a.",IF(F63&lt;&gt;"",F63,INDEX('Locacoes'!$D$7:$D$106,MATCH(B63,'Locacoes'!$A$7:$A$106,0))+INDEX('Equipamentos'!$H$7:$H$106,MATCH(C63,'Equipamentos'!$A$7:$A$106,0))/1440)))</x:f>
      </x:c>
      <x:c r="I63" s="9" t="str">
        <x:f>IF(A63="","",IF(COUNTIFS('Locacoes'!$A$7:$A$106,B63)&lt;&gt;1,0,IF(OR(INDEX('Locacoes'!$E$7:$E$106,MATCH(B63,'Locacoes'!$A$7:$A$106,0))="draft",INDEX('Locacoes'!$E$7:$E$106,MATCH(B63,'Locacoes'!$A$7:$A$106,0))="cancelled"),0,1)))</x:f>
      </x:c>
      <x:c r="J63" s="9" t="str">
        <x:f>IF(COUNTA(A63:F63)=0,"",IF(OR(A63="",COUNTIFS($A$7:$A$106,A63)&lt;&gt;1,COUNTIFS('Locacoes'!$A$7:$A$106,B63)&lt;&gt;1,COUNTIFS('Equipamentos'!$A$7:$A$106,C63)&lt;&gt;1,COUNT(D63:E63)&lt;&gt;2,D63&lt;=0,D63&lt;&gt;INT(D63),E63&lt;0,E63&lt;&gt;INT(E63),COUNT(G63:H63)&lt;&gt;2,H63&lt;=G63,AND(F63&lt;&gt;"",NOT(ISNUMBER(F63)))) ,"REVISAR item","OK"))</x:f>
      </x:c>
      <x:c r="K63" s="9" t="str">
        <x:f>IF(A63="","",IF(J63&lt;&gt;"OK","n.a.",MAX(1,ROUNDUP(INDEX('Locacoes'!$D$7:$D$106,MATCH(B63,'Locacoes'!$A$7:$A$106,0))-INDEX('Locacoes'!$C$7:$C$106,MATCH(B63,'Locacoes'!$A$7:$A$106,0)),0))))</x:f>
      </x:c>
      <x:c r="L63" s="9" t="str">
        <x:f>IF(A63="","",IF(J63&lt;&gt;"OK","n.a.",D63*E63*K63))</x:f>
      </x:c>
      <x:c r="M63" s="9" t="str">
        <x:f>IF(A63="","",SUMIFS('Devolucoes'!$D$7:$D$106,'Devolucoes'!$B$7:$B$106,A63)+SUMIFS('Devolucoes'!$E$7:$E$106,'Devolucoes'!$B$7:$B$106,A63))</x:f>
      </x:c>
      <x:c r="N63" s="9" t="str">
        <x:f>IF(A63="","",D63-M63)</x:f>
      </x:c>
    </x:row>
    <x:row r="64" ht="23" customHeight="1">
      <x:c r="A64" s="10"/>
      <x:c r="B64" s="10"/>
      <x:c r="C64" s="10"/>
      <x:c r="D64" s="10"/>
      <x:c r="E64" s="10"/>
      <x:c r="F64" s="11"/>
      <x:c r="G64" s="12" t="str">
        <x:f>IF(A64="","",IF(OR(COUNTIFS('Locacoes'!$A$7:$A$106,B64)&lt;&gt;1,COUNTIFS('Equipamentos'!$A$7:$A$106,C64)&lt;&gt;1),"n.a.",INDEX('Locacoes'!$C$7:$C$106,MATCH(B64,'Locacoes'!$A$7:$A$106,0))-INDEX('Equipamentos'!$G$7:$G$106,MATCH(C64,'Equipamentos'!$A$7:$A$106,0))/1440))</x:f>
      </x:c>
      <x:c r="H64" s="12" t="str">
        <x:f>IF(A64="","",IF(OR(COUNTIFS('Locacoes'!$A$7:$A$106,B64)&lt;&gt;1,COUNTIFS('Equipamentos'!$A$7:$A$106,C64)&lt;&gt;1),"n.a.",IF(F64&lt;&gt;"",F64,INDEX('Locacoes'!$D$7:$D$106,MATCH(B64,'Locacoes'!$A$7:$A$106,0))+INDEX('Equipamentos'!$H$7:$H$106,MATCH(C64,'Equipamentos'!$A$7:$A$106,0))/1440)))</x:f>
      </x:c>
      <x:c r="I64" s="9" t="str">
        <x:f>IF(A64="","",IF(COUNTIFS('Locacoes'!$A$7:$A$106,B64)&lt;&gt;1,0,IF(OR(INDEX('Locacoes'!$E$7:$E$106,MATCH(B64,'Locacoes'!$A$7:$A$106,0))="draft",INDEX('Locacoes'!$E$7:$E$106,MATCH(B64,'Locacoes'!$A$7:$A$106,0))="cancelled"),0,1)))</x:f>
      </x:c>
      <x:c r="J64" s="9" t="str">
        <x:f>IF(COUNTA(A64:F64)=0,"",IF(OR(A64="",COUNTIFS($A$7:$A$106,A64)&lt;&gt;1,COUNTIFS('Locacoes'!$A$7:$A$106,B64)&lt;&gt;1,COUNTIFS('Equipamentos'!$A$7:$A$106,C64)&lt;&gt;1,COUNT(D64:E64)&lt;&gt;2,D64&lt;=0,D64&lt;&gt;INT(D64),E64&lt;0,E64&lt;&gt;INT(E64),COUNT(G64:H64)&lt;&gt;2,H64&lt;=G64,AND(F64&lt;&gt;"",NOT(ISNUMBER(F64)))) ,"REVISAR item","OK"))</x:f>
      </x:c>
      <x:c r="K64" s="9" t="str">
        <x:f>IF(A64="","",IF(J64&lt;&gt;"OK","n.a.",MAX(1,ROUNDUP(INDEX('Locacoes'!$D$7:$D$106,MATCH(B64,'Locacoes'!$A$7:$A$106,0))-INDEX('Locacoes'!$C$7:$C$106,MATCH(B64,'Locacoes'!$A$7:$A$106,0)),0))))</x:f>
      </x:c>
      <x:c r="L64" s="9" t="str">
        <x:f>IF(A64="","",IF(J64&lt;&gt;"OK","n.a.",D64*E64*K64))</x:f>
      </x:c>
      <x:c r="M64" s="9" t="str">
        <x:f>IF(A64="","",SUMIFS('Devolucoes'!$D$7:$D$106,'Devolucoes'!$B$7:$B$106,A64)+SUMIFS('Devolucoes'!$E$7:$E$106,'Devolucoes'!$B$7:$B$106,A64))</x:f>
      </x:c>
      <x:c r="N64" s="9" t="str">
        <x:f>IF(A64="","",D64-M64)</x:f>
      </x:c>
    </x:row>
    <x:row r="65" ht="23" customHeight="1">
      <x:c r="A65" s="10"/>
      <x:c r="B65" s="10"/>
      <x:c r="C65" s="10"/>
      <x:c r="D65" s="10"/>
      <x:c r="E65" s="10"/>
      <x:c r="F65" s="11"/>
      <x:c r="G65" s="12" t="str">
        <x:f>IF(A65="","",IF(OR(COUNTIFS('Locacoes'!$A$7:$A$106,B65)&lt;&gt;1,COUNTIFS('Equipamentos'!$A$7:$A$106,C65)&lt;&gt;1),"n.a.",INDEX('Locacoes'!$C$7:$C$106,MATCH(B65,'Locacoes'!$A$7:$A$106,0))-INDEX('Equipamentos'!$G$7:$G$106,MATCH(C65,'Equipamentos'!$A$7:$A$106,0))/1440))</x:f>
      </x:c>
      <x:c r="H65" s="12" t="str">
        <x:f>IF(A65="","",IF(OR(COUNTIFS('Locacoes'!$A$7:$A$106,B65)&lt;&gt;1,COUNTIFS('Equipamentos'!$A$7:$A$106,C65)&lt;&gt;1),"n.a.",IF(F65&lt;&gt;"",F65,INDEX('Locacoes'!$D$7:$D$106,MATCH(B65,'Locacoes'!$A$7:$A$106,0))+INDEX('Equipamentos'!$H$7:$H$106,MATCH(C65,'Equipamentos'!$A$7:$A$106,0))/1440)))</x:f>
      </x:c>
      <x:c r="I65" s="9" t="str">
        <x:f>IF(A65="","",IF(COUNTIFS('Locacoes'!$A$7:$A$106,B65)&lt;&gt;1,0,IF(OR(INDEX('Locacoes'!$E$7:$E$106,MATCH(B65,'Locacoes'!$A$7:$A$106,0))="draft",INDEX('Locacoes'!$E$7:$E$106,MATCH(B65,'Locacoes'!$A$7:$A$106,0))="cancelled"),0,1)))</x:f>
      </x:c>
      <x:c r="J65" s="9" t="str">
        <x:f>IF(COUNTA(A65:F65)=0,"",IF(OR(A65="",COUNTIFS($A$7:$A$106,A65)&lt;&gt;1,COUNTIFS('Locacoes'!$A$7:$A$106,B65)&lt;&gt;1,COUNTIFS('Equipamentos'!$A$7:$A$106,C65)&lt;&gt;1,COUNT(D65:E65)&lt;&gt;2,D65&lt;=0,D65&lt;&gt;INT(D65),E65&lt;0,E65&lt;&gt;INT(E65),COUNT(G65:H65)&lt;&gt;2,H65&lt;=G65,AND(F65&lt;&gt;"",NOT(ISNUMBER(F65)))) ,"REVISAR item","OK"))</x:f>
      </x:c>
      <x:c r="K65" s="9" t="str">
        <x:f>IF(A65="","",IF(J65&lt;&gt;"OK","n.a.",MAX(1,ROUNDUP(INDEX('Locacoes'!$D$7:$D$106,MATCH(B65,'Locacoes'!$A$7:$A$106,0))-INDEX('Locacoes'!$C$7:$C$106,MATCH(B65,'Locacoes'!$A$7:$A$106,0)),0))))</x:f>
      </x:c>
      <x:c r="L65" s="9" t="str">
        <x:f>IF(A65="","",IF(J65&lt;&gt;"OK","n.a.",D65*E65*K65))</x:f>
      </x:c>
      <x:c r="M65" s="9" t="str">
        <x:f>IF(A65="","",SUMIFS('Devolucoes'!$D$7:$D$106,'Devolucoes'!$B$7:$B$106,A65)+SUMIFS('Devolucoes'!$E$7:$E$106,'Devolucoes'!$B$7:$B$106,A65))</x:f>
      </x:c>
      <x:c r="N65" s="9" t="str">
        <x:f>IF(A65="","",D65-M65)</x:f>
      </x:c>
    </x:row>
    <x:row r="66" ht="23" customHeight="1">
      <x:c r="A66" s="10"/>
      <x:c r="B66" s="10"/>
      <x:c r="C66" s="10"/>
      <x:c r="D66" s="10"/>
      <x:c r="E66" s="10"/>
      <x:c r="F66" s="11"/>
      <x:c r="G66" s="12" t="str">
        <x:f>IF(A66="","",IF(OR(COUNTIFS('Locacoes'!$A$7:$A$106,B66)&lt;&gt;1,COUNTIFS('Equipamentos'!$A$7:$A$106,C66)&lt;&gt;1),"n.a.",INDEX('Locacoes'!$C$7:$C$106,MATCH(B66,'Locacoes'!$A$7:$A$106,0))-INDEX('Equipamentos'!$G$7:$G$106,MATCH(C66,'Equipamentos'!$A$7:$A$106,0))/1440))</x:f>
      </x:c>
      <x:c r="H66" s="12" t="str">
        <x:f>IF(A66="","",IF(OR(COUNTIFS('Locacoes'!$A$7:$A$106,B66)&lt;&gt;1,COUNTIFS('Equipamentos'!$A$7:$A$106,C66)&lt;&gt;1),"n.a.",IF(F66&lt;&gt;"",F66,INDEX('Locacoes'!$D$7:$D$106,MATCH(B66,'Locacoes'!$A$7:$A$106,0))+INDEX('Equipamentos'!$H$7:$H$106,MATCH(C66,'Equipamentos'!$A$7:$A$106,0))/1440)))</x:f>
      </x:c>
      <x:c r="I66" s="9" t="str">
        <x:f>IF(A66="","",IF(COUNTIFS('Locacoes'!$A$7:$A$106,B66)&lt;&gt;1,0,IF(OR(INDEX('Locacoes'!$E$7:$E$106,MATCH(B66,'Locacoes'!$A$7:$A$106,0))="draft",INDEX('Locacoes'!$E$7:$E$106,MATCH(B66,'Locacoes'!$A$7:$A$106,0))="cancelled"),0,1)))</x:f>
      </x:c>
      <x:c r="J66" s="9" t="str">
        <x:f>IF(COUNTA(A66:F66)=0,"",IF(OR(A66="",COUNTIFS($A$7:$A$106,A66)&lt;&gt;1,COUNTIFS('Locacoes'!$A$7:$A$106,B66)&lt;&gt;1,COUNTIFS('Equipamentos'!$A$7:$A$106,C66)&lt;&gt;1,COUNT(D66:E66)&lt;&gt;2,D66&lt;=0,D66&lt;&gt;INT(D66),E66&lt;0,E66&lt;&gt;INT(E66),COUNT(G66:H66)&lt;&gt;2,H66&lt;=G66,AND(F66&lt;&gt;"",NOT(ISNUMBER(F66)))) ,"REVISAR item","OK"))</x:f>
      </x:c>
      <x:c r="K66" s="9" t="str">
        <x:f>IF(A66="","",IF(J66&lt;&gt;"OK","n.a.",MAX(1,ROUNDUP(INDEX('Locacoes'!$D$7:$D$106,MATCH(B66,'Locacoes'!$A$7:$A$106,0))-INDEX('Locacoes'!$C$7:$C$106,MATCH(B66,'Locacoes'!$A$7:$A$106,0)),0))))</x:f>
      </x:c>
      <x:c r="L66" s="9" t="str">
        <x:f>IF(A66="","",IF(J66&lt;&gt;"OK","n.a.",D66*E66*K66))</x:f>
      </x:c>
      <x:c r="M66" s="9" t="str">
        <x:f>IF(A66="","",SUMIFS('Devolucoes'!$D$7:$D$106,'Devolucoes'!$B$7:$B$106,A66)+SUMIFS('Devolucoes'!$E$7:$E$106,'Devolucoes'!$B$7:$B$106,A66))</x:f>
      </x:c>
      <x:c r="N66" s="9" t="str">
        <x:f>IF(A66="","",D66-M66)</x:f>
      </x:c>
    </x:row>
    <x:row r="67" ht="23" customHeight="1">
      <x:c r="A67" s="10"/>
      <x:c r="B67" s="10"/>
      <x:c r="C67" s="10"/>
      <x:c r="D67" s="10"/>
      <x:c r="E67" s="10"/>
      <x:c r="F67" s="11"/>
      <x:c r="G67" s="12" t="str">
        <x:f>IF(A67="","",IF(OR(COUNTIFS('Locacoes'!$A$7:$A$106,B67)&lt;&gt;1,COUNTIFS('Equipamentos'!$A$7:$A$106,C67)&lt;&gt;1),"n.a.",INDEX('Locacoes'!$C$7:$C$106,MATCH(B67,'Locacoes'!$A$7:$A$106,0))-INDEX('Equipamentos'!$G$7:$G$106,MATCH(C67,'Equipamentos'!$A$7:$A$106,0))/1440))</x:f>
      </x:c>
      <x:c r="H67" s="12" t="str">
        <x:f>IF(A67="","",IF(OR(COUNTIFS('Locacoes'!$A$7:$A$106,B67)&lt;&gt;1,COUNTIFS('Equipamentos'!$A$7:$A$106,C67)&lt;&gt;1),"n.a.",IF(F67&lt;&gt;"",F67,INDEX('Locacoes'!$D$7:$D$106,MATCH(B67,'Locacoes'!$A$7:$A$106,0))+INDEX('Equipamentos'!$H$7:$H$106,MATCH(C67,'Equipamentos'!$A$7:$A$106,0))/1440)))</x:f>
      </x:c>
      <x:c r="I67" s="9" t="str">
        <x:f>IF(A67="","",IF(COUNTIFS('Locacoes'!$A$7:$A$106,B67)&lt;&gt;1,0,IF(OR(INDEX('Locacoes'!$E$7:$E$106,MATCH(B67,'Locacoes'!$A$7:$A$106,0))="draft",INDEX('Locacoes'!$E$7:$E$106,MATCH(B67,'Locacoes'!$A$7:$A$106,0))="cancelled"),0,1)))</x:f>
      </x:c>
      <x:c r="J67" s="9" t="str">
        <x:f>IF(COUNTA(A67:F67)=0,"",IF(OR(A67="",COUNTIFS($A$7:$A$106,A67)&lt;&gt;1,COUNTIFS('Locacoes'!$A$7:$A$106,B67)&lt;&gt;1,COUNTIFS('Equipamentos'!$A$7:$A$106,C67)&lt;&gt;1,COUNT(D67:E67)&lt;&gt;2,D67&lt;=0,D67&lt;&gt;INT(D67),E67&lt;0,E67&lt;&gt;INT(E67),COUNT(G67:H67)&lt;&gt;2,H67&lt;=G67,AND(F67&lt;&gt;"",NOT(ISNUMBER(F67)))) ,"REVISAR item","OK"))</x:f>
      </x:c>
      <x:c r="K67" s="9" t="str">
        <x:f>IF(A67="","",IF(J67&lt;&gt;"OK","n.a.",MAX(1,ROUNDUP(INDEX('Locacoes'!$D$7:$D$106,MATCH(B67,'Locacoes'!$A$7:$A$106,0))-INDEX('Locacoes'!$C$7:$C$106,MATCH(B67,'Locacoes'!$A$7:$A$106,0)),0))))</x:f>
      </x:c>
      <x:c r="L67" s="9" t="str">
        <x:f>IF(A67="","",IF(J67&lt;&gt;"OK","n.a.",D67*E67*K67))</x:f>
      </x:c>
      <x:c r="M67" s="9" t="str">
        <x:f>IF(A67="","",SUMIFS('Devolucoes'!$D$7:$D$106,'Devolucoes'!$B$7:$B$106,A67)+SUMIFS('Devolucoes'!$E$7:$E$106,'Devolucoes'!$B$7:$B$106,A67))</x:f>
      </x:c>
      <x:c r="N67" s="9" t="str">
        <x:f>IF(A67="","",D67-M67)</x:f>
      </x:c>
    </x:row>
    <x:row r="68" ht="23" customHeight="1">
      <x:c r="A68" s="10"/>
      <x:c r="B68" s="10"/>
      <x:c r="C68" s="10"/>
      <x:c r="D68" s="10"/>
      <x:c r="E68" s="10"/>
      <x:c r="F68" s="11"/>
      <x:c r="G68" s="12" t="str">
        <x:f>IF(A68="","",IF(OR(COUNTIFS('Locacoes'!$A$7:$A$106,B68)&lt;&gt;1,COUNTIFS('Equipamentos'!$A$7:$A$106,C68)&lt;&gt;1),"n.a.",INDEX('Locacoes'!$C$7:$C$106,MATCH(B68,'Locacoes'!$A$7:$A$106,0))-INDEX('Equipamentos'!$G$7:$G$106,MATCH(C68,'Equipamentos'!$A$7:$A$106,0))/1440))</x:f>
      </x:c>
      <x:c r="H68" s="12" t="str">
        <x:f>IF(A68="","",IF(OR(COUNTIFS('Locacoes'!$A$7:$A$106,B68)&lt;&gt;1,COUNTIFS('Equipamentos'!$A$7:$A$106,C68)&lt;&gt;1),"n.a.",IF(F68&lt;&gt;"",F68,INDEX('Locacoes'!$D$7:$D$106,MATCH(B68,'Locacoes'!$A$7:$A$106,0))+INDEX('Equipamentos'!$H$7:$H$106,MATCH(C68,'Equipamentos'!$A$7:$A$106,0))/1440)))</x:f>
      </x:c>
      <x:c r="I68" s="9" t="str">
        <x:f>IF(A68="","",IF(COUNTIFS('Locacoes'!$A$7:$A$106,B68)&lt;&gt;1,0,IF(OR(INDEX('Locacoes'!$E$7:$E$106,MATCH(B68,'Locacoes'!$A$7:$A$106,0))="draft",INDEX('Locacoes'!$E$7:$E$106,MATCH(B68,'Locacoes'!$A$7:$A$106,0))="cancelled"),0,1)))</x:f>
      </x:c>
      <x:c r="J68" s="9" t="str">
        <x:f>IF(COUNTA(A68:F68)=0,"",IF(OR(A68="",COUNTIFS($A$7:$A$106,A68)&lt;&gt;1,COUNTIFS('Locacoes'!$A$7:$A$106,B68)&lt;&gt;1,COUNTIFS('Equipamentos'!$A$7:$A$106,C68)&lt;&gt;1,COUNT(D68:E68)&lt;&gt;2,D68&lt;=0,D68&lt;&gt;INT(D68),E68&lt;0,E68&lt;&gt;INT(E68),COUNT(G68:H68)&lt;&gt;2,H68&lt;=G68,AND(F68&lt;&gt;"",NOT(ISNUMBER(F68)))) ,"REVISAR item","OK"))</x:f>
      </x:c>
      <x:c r="K68" s="9" t="str">
        <x:f>IF(A68="","",IF(J68&lt;&gt;"OK","n.a.",MAX(1,ROUNDUP(INDEX('Locacoes'!$D$7:$D$106,MATCH(B68,'Locacoes'!$A$7:$A$106,0))-INDEX('Locacoes'!$C$7:$C$106,MATCH(B68,'Locacoes'!$A$7:$A$106,0)),0))))</x:f>
      </x:c>
      <x:c r="L68" s="9" t="str">
        <x:f>IF(A68="","",IF(J68&lt;&gt;"OK","n.a.",D68*E68*K68))</x:f>
      </x:c>
      <x:c r="M68" s="9" t="str">
        <x:f>IF(A68="","",SUMIFS('Devolucoes'!$D$7:$D$106,'Devolucoes'!$B$7:$B$106,A68)+SUMIFS('Devolucoes'!$E$7:$E$106,'Devolucoes'!$B$7:$B$106,A68))</x:f>
      </x:c>
      <x:c r="N68" s="9" t="str">
        <x:f>IF(A68="","",D68-M68)</x:f>
      </x:c>
    </x:row>
    <x:row r="69" ht="23" customHeight="1">
      <x:c r="A69" s="10"/>
      <x:c r="B69" s="10"/>
      <x:c r="C69" s="10"/>
      <x:c r="D69" s="10"/>
      <x:c r="E69" s="10"/>
      <x:c r="F69" s="11"/>
      <x:c r="G69" s="12" t="str">
        <x:f>IF(A69="","",IF(OR(COUNTIFS('Locacoes'!$A$7:$A$106,B69)&lt;&gt;1,COUNTIFS('Equipamentos'!$A$7:$A$106,C69)&lt;&gt;1),"n.a.",INDEX('Locacoes'!$C$7:$C$106,MATCH(B69,'Locacoes'!$A$7:$A$106,0))-INDEX('Equipamentos'!$G$7:$G$106,MATCH(C69,'Equipamentos'!$A$7:$A$106,0))/1440))</x:f>
      </x:c>
      <x:c r="H69" s="12" t="str">
        <x:f>IF(A69="","",IF(OR(COUNTIFS('Locacoes'!$A$7:$A$106,B69)&lt;&gt;1,COUNTIFS('Equipamentos'!$A$7:$A$106,C69)&lt;&gt;1),"n.a.",IF(F69&lt;&gt;"",F69,INDEX('Locacoes'!$D$7:$D$106,MATCH(B69,'Locacoes'!$A$7:$A$106,0))+INDEX('Equipamentos'!$H$7:$H$106,MATCH(C69,'Equipamentos'!$A$7:$A$106,0))/1440)))</x:f>
      </x:c>
      <x:c r="I69" s="9" t="str">
        <x:f>IF(A69="","",IF(COUNTIFS('Locacoes'!$A$7:$A$106,B69)&lt;&gt;1,0,IF(OR(INDEX('Locacoes'!$E$7:$E$106,MATCH(B69,'Locacoes'!$A$7:$A$106,0))="draft",INDEX('Locacoes'!$E$7:$E$106,MATCH(B69,'Locacoes'!$A$7:$A$106,0))="cancelled"),0,1)))</x:f>
      </x:c>
      <x:c r="J69" s="9" t="str">
        <x:f>IF(COUNTA(A69:F69)=0,"",IF(OR(A69="",COUNTIFS($A$7:$A$106,A69)&lt;&gt;1,COUNTIFS('Locacoes'!$A$7:$A$106,B69)&lt;&gt;1,COUNTIFS('Equipamentos'!$A$7:$A$106,C69)&lt;&gt;1,COUNT(D69:E69)&lt;&gt;2,D69&lt;=0,D69&lt;&gt;INT(D69),E69&lt;0,E69&lt;&gt;INT(E69),COUNT(G69:H69)&lt;&gt;2,H69&lt;=G69,AND(F69&lt;&gt;"",NOT(ISNUMBER(F69)))) ,"REVISAR item","OK"))</x:f>
      </x:c>
      <x:c r="K69" s="9" t="str">
        <x:f>IF(A69="","",IF(J69&lt;&gt;"OK","n.a.",MAX(1,ROUNDUP(INDEX('Locacoes'!$D$7:$D$106,MATCH(B69,'Locacoes'!$A$7:$A$106,0))-INDEX('Locacoes'!$C$7:$C$106,MATCH(B69,'Locacoes'!$A$7:$A$106,0)),0))))</x:f>
      </x:c>
      <x:c r="L69" s="9" t="str">
        <x:f>IF(A69="","",IF(J69&lt;&gt;"OK","n.a.",D69*E69*K69))</x:f>
      </x:c>
      <x:c r="M69" s="9" t="str">
        <x:f>IF(A69="","",SUMIFS('Devolucoes'!$D$7:$D$106,'Devolucoes'!$B$7:$B$106,A69)+SUMIFS('Devolucoes'!$E$7:$E$106,'Devolucoes'!$B$7:$B$106,A69))</x:f>
      </x:c>
      <x:c r="N69" s="9" t="str">
        <x:f>IF(A69="","",D69-M69)</x:f>
      </x:c>
    </x:row>
    <x:row r="70" ht="23" customHeight="1">
      <x:c r="A70" s="10"/>
      <x:c r="B70" s="10"/>
      <x:c r="C70" s="10"/>
      <x:c r="D70" s="10"/>
      <x:c r="E70" s="10"/>
      <x:c r="F70" s="11"/>
      <x:c r="G70" s="12" t="str">
        <x:f>IF(A70="","",IF(OR(COUNTIFS('Locacoes'!$A$7:$A$106,B70)&lt;&gt;1,COUNTIFS('Equipamentos'!$A$7:$A$106,C70)&lt;&gt;1),"n.a.",INDEX('Locacoes'!$C$7:$C$106,MATCH(B70,'Locacoes'!$A$7:$A$106,0))-INDEX('Equipamentos'!$G$7:$G$106,MATCH(C70,'Equipamentos'!$A$7:$A$106,0))/1440))</x:f>
      </x:c>
      <x:c r="H70" s="12" t="str">
        <x:f>IF(A70="","",IF(OR(COUNTIFS('Locacoes'!$A$7:$A$106,B70)&lt;&gt;1,COUNTIFS('Equipamentos'!$A$7:$A$106,C70)&lt;&gt;1),"n.a.",IF(F70&lt;&gt;"",F70,INDEX('Locacoes'!$D$7:$D$106,MATCH(B70,'Locacoes'!$A$7:$A$106,0))+INDEX('Equipamentos'!$H$7:$H$106,MATCH(C70,'Equipamentos'!$A$7:$A$106,0))/1440)))</x:f>
      </x:c>
      <x:c r="I70" s="9" t="str">
        <x:f>IF(A70="","",IF(COUNTIFS('Locacoes'!$A$7:$A$106,B70)&lt;&gt;1,0,IF(OR(INDEX('Locacoes'!$E$7:$E$106,MATCH(B70,'Locacoes'!$A$7:$A$106,0))="draft",INDEX('Locacoes'!$E$7:$E$106,MATCH(B70,'Locacoes'!$A$7:$A$106,0))="cancelled"),0,1)))</x:f>
      </x:c>
      <x:c r="J70" s="9" t="str">
        <x:f>IF(COUNTA(A70:F70)=0,"",IF(OR(A70="",COUNTIFS($A$7:$A$106,A70)&lt;&gt;1,COUNTIFS('Locacoes'!$A$7:$A$106,B70)&lt;&gt;1,COUNTIFS('Equipamentos'!$A$7:$A$106,C70)&lt;&gt;1,COUNT(D70:E70)&lt;&gt;2,D70&lt;=0,D70&lt;&gt;INT(D70),E70&lt;0,E70&lt;&gt;INT(E70),COUNT(G70:H70)&lt;&gt;2,H70&lt;=G70,AND(F70&lt;&gt;"",NOT(ISNUMBER(F70)))) ,"REVISAR item","OK"))</x:f>
      </x:c>
      <x:c r="K70" s="9" t="str">
        <x:f>IF(A70="","",IF(J70&lt;&gt;"OK","n.a.",MAX(1,ROUNDUP(INDEX('Locacoes'!$D$7:$D$106,MATCH(B70,'Locacoes'!$A$7:$A$106,0))-INDEX('Locacoes'!$C$7:$C$106,MATCH(B70,'Locacoes'!$A$7:$A$106,0)),0))))</x:f>
      </x:c>
      <x:c r="L70" s="9" t="str">
        <x:f>IF(A70="","",IF(J70&lt;&gt;"OK","n.a.",D70*E70*K70))</x:f>
      </x:c>
      <x:c r="M70" s="9" t="str">
        <x:f>IF(A70="","",SUMIFS('Devolucoes'!$D$7:$D$106,'Devolucoes'!$B$7:$B$106,A70)+SUMIFS('Devolucoes'!$E$7:$E$106,'Devolucoes'!$B$7:$B$106,A70))</x:f>
      </x:c>
      <x:c r="N70" s="9" t="str">
        <x:f>IF(A70="","",D70-M70)</x:f>
      </x:c>
    </x:row>
    <x:row r="71" ht="23" customHeight="1">
      <x:c r="A71" s="10"/>
      <x:c r="B71" s="10"/>
      <x:c r="C71" s="10"/>
      <x:c r="D71" s="10"/>
      <x:c r="E71" s="10"/>
      <x:c r="F71" s="11"/>
      <x:c r="G71" s="12" t="str">
        <x:f>IF(A71="","",IF(OR(COUNTIFS('Locacoes'!$A$7:$A$106,B71)&lt;&gt;1,COUNTIFS('Equipamentos'!$A$7:$A$106,C71)&lt;&gt;1),"n.a.",INDEX('Locacoes'!$C$7:$C$106,MATCH(B71,'Locacoes'!$A$7:$A$106,0))-INDEX('Equipamentos'!$G$7:$G$106,MATCH(C71,'Equipamentos'!$A$7:$A$106,0))/1440))</x:f>
      </x:c>
      <x:c r="H71" s="12" t="str">
        <x:f>IF(A71="","",IF(OR(COUNTIFS('Locacoes'!$A$7:$A$106,B71)&lt;&gt;1,COUNTIFS('Equipamentos'!$A$7:$A$106,C71)&lt;&gt;1),"n.a.",IF(F71&lt;&gt;"",F71,INDEX('Locacoes'!$D$7:$D$106,MATCH(B71,'Locacoes'!$A$7:$A$106,0))+INDEX('Equipamentos'!$H$7:$H$106,MATCH(C71,'Equipamentos'!$A$7:$A$106,0))/1440)))</x:f>
      </x:c>
      <x:c r="I71" s="9" t="str">
        <x:f>IF(A71="","",IF(COUNTIFS('Locacoes'!$A$7:$A$106,B71)&lt;&gt;1,0,IF(OR(INDEX('Locacoes'!$E$7:$E$106,MATCH(B71,'Locacoes'!$A$7:$A$106,0))="draft",INDEX('Locacoes'!$E$7:$E$106,MATCH(B71,'Locacoes'!$A$7:$A$106,0))="cancelled"),0,1)))</x:f>
      </x:c>
      <x:c r="J71" s="9" t="str">
        <x:f>IF(COUNTA(A71:F71)=0,"",IF(OR(A71="",COUNTIFS($A$7:$A$106,A71)&lt;&gt;1,COUNTIFS('Locacoes'!$A$7:$A$106,B71)&lt;&gt;1,COUNTIFS('Equipamentos'!$A$7:$A$106,C71)&lt;&gt;1,COUNT(D71:E71)&lt;&gt;2,D71&lt;=0,D71&lt;&gt;INT(D71),E71&lt;0,E71&lt;&gt;INT(E71),COUNT(G71:H71)&lt;&gt;2,H71&lt;=G71,AND(F71&lt;&gt;"",NOT(ISNUMBER(F71)))) ,"REVISAR item","OK"))</x:f>
      </x:c>
      <x:c r="K71" s="9" t="str">
        <x:f>IF(A71="","",IF(J71&lt;&gt;"OK","n.a.",MAX(1,ROUNDUP(INDEX('Locacoes'!$D$7:$D$106,MATCH(B71,'Locacoes'!$A$7:$A$106,0))-INDEX('Locacoes'!$C$7:$C$106,MATCH(B71,'Locacoes'!$A$7:$A$106,0)),0))))</x:f>
      </x:c>
      <x:c r="L71" s="9" t="str">
        <x:f>IF(A71="","",IF(J71&lt;&gt;"OK","n.a.",D71*E71*K71))</x:f>
      </x:c>
      <x:c r="M71" s="9" t="str">
        <x:f>IF(A71="","",SUMIFS('Devolucoes'!$D$7:$D$106,'Devolucoes'!$B$7:$B$106,A71)+SUMIFS('Devolucoes'!$E$7:$E$106,'Devolucoes'!$B$7:$B$106,A71))</x:f>
      </x:c>
      <x:c r="N71" s="9" t="str">
        <x:f>IF(A71="","",D71-M71)</x:f>
      </x:c>
    </x:row>
    <x:row r="72" ht="23" customHeight="1">
      <x:c r="A72" s="10"/>
      <x:c r="B72" s="10"/>
      <x:c r="C72" s="10"/>
      <x:c r="D72" s="10"/>
      <x:c r="E72" s="10"/>
      <x:c r="F72" s="11"/>
      <x:c r="G72" s="12" t="str">
        <x:f>IF(A72="","",IF(OR(COUNTIFS('Locacoes'!$A$7:$A$106,B72)&lt;&gt;1,COUNTIFS('Equipamentos'!$A$7:$A$106,C72)&lt;&gt;1),"n.a.",INDEX('Locacoes'!$C$7:$C$106,MATCH(B72,'Locacoes'!$A$7:$A$106,0))-INDEX('Equipamentos'!$G$7:$G$106,MATCH(C72,'Equipamentos'!$A$7:$A$106,0))/1440))</x:f>
      </x:c>
      <x:c r="H72" s="12" t="str">
        <x:f>IF(A72="","",IF(OR(COUNTIFS('Locacoes'!$A$7:$A$106,B72)&lt;&gt;1,COUNTIFS('Equipamentos'!$A$7:$A$106,C72)&lt;&gt;1),"n.a.",IF(F72&lt;&gt;"",F72,INDEX('Locacoes'!$D$7:$D$106,MATCH(B72,'Locacoes'!$A$7:$A$106,0))+INDEX('Equipamentos'!$H$7:$H$106,MATCH(C72,'Equipamentos'!$A$7:$A$106,0))/1440)))</x:f>
      </x:c>
      <x:c r="I72" s="9" t="str">
        <x:f>IF(A72="","",IF(COUNTIFS('Locacoes'!$A$7:$A$106,B72)&lt;&gt;1,0,IF(OR(INDEX('Locacoes'!$E$7:$E$106,MATCH(B72,'Locacoes'!$A$7:$A$106,0))="draft",INDEX('Locacoes'!$E$7:$E$106,MATCH(B72,'Locacoes'!$A$7:$A$106,0))="cancelled"),0,1)))</x:f>
      </x:c>
      <x:c r="J72" s="9" t="str">
        <x:f>IF(COUNTA(A72:F72)=0,"",IF(OR(A72="",COUNTIFS($A$7:$A$106,A72)&lt;&gt;1,COUNTIFS('Locacoes'!$A$7:$A$106,B72)&lt;&gt;1,COUNTIFS('Equipamentos'!$A$7:$A$106,C72)&lt;&gt;1,COUNT(D72:E72)&lt;&gt;2,D72&lt;=0,D72&lt;&gt;INT(D72),E72&lt;0,E72&lt;&gt;INT(E72),COUNT(G72:H72)&lt;&gt;2,H72&lt;=G72,AND(F72&lt;&gt;"",NOT(ISNUMBER(F72)))) ,"REVISAR item","OK"))</x:f>
      </x:c>
      <x:c r="K72" s="9" t="str">
        <x:f>IF(A72="","",IF(J72&lt;&gt;"OK","n.a.",MAX(1,ROUNDUP(INDEX('Locacoes'!$D$7:$D$106,MATCH(B72,'Locacoes'!$A$7:$A$106,0))-INDEX('Locacoes'!$C$7:$C$106,MATCH(B72,'Locacoes'!$A$7:$A$106,0)),0))))</x:f>
      </x:c>
      <x:c r="L72" s="9" t="str">
        <x:f>IF(A72="","",IF(J72&lt;&gt;"OK","n.a.",D72*E72*K72))</x:f>
      </x:c>
      <x:c r="M72" s="9" t="str">
        <x:f>IF(A72="","",SUMIFS('Devolucoes'!$D$7:$D$106,'Devolucoes'!$B$7:$B$106,A72)+SUMIFS('Devolucoes'!$E$7:$E$106,'Devolucoes'!$B$7:$B$106,A72))</x:f>
      </x:c>
      <x:c r="N72" s="9" t="str">
        <x:f>IF(A72="","",D72-M72)</x:f>
      </x:c>
    </x:row>
    <x:row r="73" ht="23" customHeight="1">
      <x:c r="A73" s="10"/>
      <x:c r="B73" s="10"/>
      <x:c r="C73" s="10"/>
      <x:c r="D73" s="10"/>
      <x:c r="E73" s="10"/>
      <x:c r="F73" s="11"/>
      <x:c r="G73" s="12" t="str">
        <x:f>IF(A73="","",IF(OR(COUNTIFS('Locacoes'!$A$7:$A$106,B73)&lt;&gt;1,COUNTIFS('Equipamentos'!$A$7:$A$106,C73)&lt;&gt;1),"n.a.",INDEX('Locacoes'!$C$7:$C$106,MATCH(B73,'Locacoes'!$A$7:$A$106,0))-INDEX('Equipamentos'!$G$7:$G$106,MATCH(C73,'Equipamentos'!$A$7:$A$106,0))/1440))</x:f>
      </x:c>
      <x:c r="H73" s="12" t="str">
        <x:f>IF(A73="","",IF(OR(COUNTIFS('Locacoes'!$A$7:$A$106,B73)&lt;&gt;1,COUNTIFS('Equipamentos'!$A$7:$A$106,C73)&lt;&gt;1),"n.a.",IF(F73&lt;&gt;"",F73,INDEX('Locacoes'!$D$7:$D$106,MATCH(B73,'Locacoes'!$A$7:$A$106,0))+INDEX('Equipamentos'!$H$7:$H$106,MATCH(C73,'Equipamentos'!$A$7:$A$106,0))/1440)))</x:f>
      </x:c>
      <x:c r="I73" s="9" t="str">
        <x:f>IF(A73="","",IF(COUNTIFS('Locacoes'!$A$7:$A$106,B73)&lt;&gt;1,0,IF(OR(INDEX('Locacoes'!$E$7:$E$106,MATCH(B73,'Locacoes'!$A$7:$A$106,0))="draft",INDEX('Locacoes'!$E$7:$E$106,MATCH(B73,'Locacoes'!$A$7:$A$106,0))="cancelled"),0,1)))</x:f>
      </x:c>
      <x:c r="J73" s="9" t="str">
        <x:f>IF(COUNTA(A73:F73)=0,"",IF(OR(A73="",COUNTIFS($A$7:$A$106,A73)&lt;&gt;1,COUNTIFS('Locacoes'!$A$7:$A$106,B73)&lt;&gt;1,COUNTIFS('Equipamentos'!$A$7:$A$106,C73)&lt;&gt;1,COUNT(D73:E73)&lt;&gt;2,D73&lt;=0,D73&lt;&gt;INT(D73),E73&lt;0,E73&lt;&gt;INT(E73),COUNT(G73:H73)&lt;&gt;2,H73&lt;=G73,AND(F73&lt;&gt;"",NOT(ISNUMBER(F73)))) ,"REVISAR item","OK"))</x:f>
      </x:c>
      <x:c r="K73" s="9" t="str">
        <x:f>IF(A73="","",IF(J73&lt;&gt;"OK","n.a.",MAX(1,ROUNDUP(INDEX('Locacoes'!$D$7:$D$106,MATCH(B73,'Locacoes'!$A$7:$A$106,0))-INDEX('Locacoes'!$C$7:$C$106,MATCH(B73,'Locacoes'!$A$7:$A$106,0)),0))))</x:f>
      </x:c>
      <x:c r="L73" s="9" t="str">
        <x:f>IF(A73="","",IF(J73&lt;&gt;"OK","n.a.",D73*E73*K73))</x:f>
      </x:c>
      <x:c r="M73" s="9" t="str">
        <x:f>IF(A73="","",SUMIFS('Devolucoes'!$D$7:$D$106,'Devolucoes'!$B$7:$B$106,A73)+SUMIFS('Devolucoes'!$E$7:$E$106,'Devolucoes'!$B$7:$B$106,A73))</x:f>
      </x:c>
      <x:c r="N73" s="9" t="str">
        <x:f>IF(A73="","",D73-M73)</x:f>
      </x:c>
    </x:row>
    <x:row r="74" ht="23" customHeight="1">
      <x:c r="A74" s="10"/>
      <x:c r="B74" s="10"/>
      <x:c r="C74" s="10"/>
      <x:c r="D74" s="10"/>
      <x:c r="E74" s="10"/>
      <x:c r="F74" s="11"/>
      <x:c r="G74" s="12" t="str">
        <x:f>IF(A74="","",IF(OR(COUNTIFS('Locacoes'!$A$7:$A$106,B74)&lt;&gt;1,COUNTIFS('Equipamentos'!$A$7:$A$106,C74)&lt;&gt;1),"n.a.",INDEX('Locacoes'!$C$7:$C$106,MATCH(B74,'Locacoes'!$A$7:$A$106,0))-INDEX('Equipamentos'!$G$7:$G$106,MATCH(C74,'Equipamentos'!$A$7:$A$106,0))/1440))</x:f>
      </x:c>
      <x:c r="H74" s="12" t="str">
        <x:f>IF(A74="","",IF(OR(COUNTIFS('Locacoes'!$A$7:$A$106,B74)&lt;&gt;1,COUNTIFS('Equipamentos'!$A$7:$A$106,C74)&lt;&gt;1),"n.a.",IF(F74&lt;&gt;"",F74,INDEX('Locacoes'!$D$7:$D$106,MATCH(B74,'Locacoes'!$A$7:$A$106,0))+INDEX('Equipamentos'!$H$7:$H$106,MATCH(C74,'Equipamentos'!$A$7:$A$106,0))/1440)))</x:f>
      </x:c>
      <x:c r="I74" s="9" t="str">
        <x:f>IF(A74="","",IF(COUNTIFS('Locacoes'!$A$7:$A$106,B74)&lt;&gt;1,0,IF(OR(INDEX('Locacoes'!$E$7:$E$106,MATCH(B74,'Locacoes'!$A$7:$A$106,0))="draft",INDEX('Locacoes'!$E$7:$E$106,MATCH(B74,'Locacoes'!$A$7:$A$106,0))="cancelled"),0,1)))</x:f>
      </x:c>
      <x:c r="J74" s="9" t="str">
        <x:f>IF(COUNTA(A74:F74)=0,"",IF(OR(A74="",COUNTIFS($A$7:$A$106,A74)&lt;&gt;1,COUNTIFS('Locacoes'!$A$7:$A$106,B74)&lt;&gt;1,COUNTIFS('Equipamentos'!$A$7:$A$106,C74)&lt;&gt;1,COUNT(D74:E74)&lt;&gt;2,D74&lt;=0,D74&lt;&gt;INT(D74),E74&lt;0,E74&lt;&gt;INT(E74),COUNT(G74:H74)&lt;&gt;2,H74&lt;=G74,AND(F74&lt;&gt;"",NOT(ISNUMBER(F74)))) ,"REVISAR item","OK"))</x:f>
      </x:c>
      <x:c r="K74" s="9" t="str">
        <x:f>IF(A74="","",IF(J74&lt;&gt;"OK","n.a.",MAX(1,ROUNDUP(INDEX('Locacoes'!$D$7:$D$106,MATCH(B74,'Locacoes'!$A$7:$A$106,0))-INDEX('Locacoes'!$C$7:$C$106,MATCH(B74,'Locacoes'!$A$7:$A$106,0)),0))))</x:f>
      </x:c>
      <x:c r="L74" s="9" t="str">
        <x:f>IF(A74="","",IF(J74&lt;&gt;"OK","n.a.",D74*E74*K74))</x:f>
      </x:c>
      <x:c r="M74" s="9" t="str">
        <x:f>IF(A74="","",SUMIFS('Devolucoes'!$D$7:$D$106,'Devolucoes'!$B$7:$B$106,A74)+SUMIFS('Devolucoes'!$E$7:$E$106,'Devolucoes'!$B$7:$B$106,A74))</x:f>
      </x:c>
      <x:c r="N74" s="9" t="str">
        <x:f>IF(A74="","",D74-M74)</x:f>
      </x:c>
    </x:row>
    <x:row r="75" ht="23" customHeight="1">
      <x:c r="A75" s="10"/>
      <x:c r="B75" s="10"/>
      <x:c r="C75" s="10"/>
      <x:c r="D75" s="10"/>
      <x:c r="E75" s="10"/>
      <x:c r="F75" s="11"/>
      <x:c r="G75" s="12" t="str">
        <x:f>IF(A75="","",IF(OR(COUNTIFS('Locacoes'!$A$7:$A$106,B75)&lt;&gt;1,COUNTIFS('Equipamentos'!$A$7:$A$106,C75)&lt;&gt;1),"n.a.",INDEX('Locacoes'!$C$7:$C$106,MATCH(B75,'Locacoes'!$A$7:$A$106,0))-INDEX('Equipamentos'!$G$7:$G$106,MATCH(C75,'Equipamentos'!$A$7:$A$106,0))/1440))</x:f>
      </x:c>
      <x:c r="H75" s="12" t="str">
        <x:f>IF(A75="","",IF(OR(COUNTIFS('Locacoes'!$A$7:$A$106,B75)&lt;&gt;1,COUNTIFS('Equipamentos'!$A$7:$A$106,C75)&lt;&gt;1),"n.a.",IF(F75&lt;&gt;"",F75,INDEX('Locacoes'!$D$7:$D$106,MATCH(B75,'Locacoes'!$A$7:$A$106,0))+INDEX('Equipamentos'!$H$7:$H$106,MATCH(C75,'Equipamentos'!$A$7:$A$106,0))/1440)))</x:f>
      </x:c>
      <x:c r="I75" s="9" t="str">
        <x:f>IF(A75="","",IF(COUNTIFS('Locacoes'!$A$7:$A$106,B75)&lt;&gt;1,0,IF(OR(INDEX('Locacoes'!$E$7:$E$106,MATCH(B75,'Locacoes'!$A$7:$A$106,0))="draft",INDEX('Locacoes'!$E$7:$E$106,MATCH(B75,'Locacoes'!$A$7:$A$106,0))="cancelled"),0,1)))</x:f>
      </x:c>
      <x:c r="J75" s="9" t="str">
        <x:f>IF(COUNTA(A75:F75)=0,"",IF(OR(A75="",COUNTIFS($A$7:$A$106,A75)&lt;&gt;1,COUNTIFS('Locacoes'!$A$7:$A$106,B75)&lt;&gt;1,COUNTIFS('Equipamentos'!$A$7:$A$106,C75)&lt;&gt;1,COUNT(D75:E75)&lt;&gt;2,D75&lt;=0,D75&lt;&gt;INT(D75),E75&lt;0,E75&lt;&gt;INT(E75),COUNT(G75:H75)&lt;&gt;2,H75&lt;=G75,AND(F75&lt;&gt;"",NOT(ISNUMBER(F75)))) ,"REVISAR item","OK"))</x:f>
      </x:c>
      <x:c r="K75" s="9" t="str">
        <x:f>IF(A75="","",IF(J75&lt;&gt;"OK","n.a.",MAX(1,ROUNDUP(INDEX('Locacoes'!$D$7:$D$106,MATCH(B75,'Locacoes'!$A$7:$A$106,0))-INDEX('Locacoes'!$C$7:$C$106,MATCH(B75,'Locacoes'!$A$7:$A$106,0)),0))))</x:f>
      </x:c>
      <x:c r="L75" s="9" t="str">
        <x:f>IF(A75="","",IF(J75&lt;&gt;"OK","n.a.",D75*E75*K75))</x:f>
      </x:c>
      <x:c r="M75" s="9" t="str">
        <x:f>IF(A75="","",SUMIFS('Devolucoes'!$D$7:$D$106,'Devolucoes'!$B$7:$B$106,A75)+SUMIFS('Devolucoes'!$E$7:$E$106,'Devolucoes'!$B$7:$B$106,A75))</x:f>
      </x:c>
      <x:c r="N75" s="9" t="str">
        <x:f>IF(A75="","",D75-M75)</x:f>
      </x:c>
    </x:row>
    <x:row r="76" ht="23" customHeight="1">
      <x:c r="A76" s="10"/>
      <x:c r="B76" s="10"/>
      <x:c r="C76" s="10"/>
      <x:c r="D76" s="10"/>
      <x:c r="E76" s="10"/>
      <x:c r="F76" s="11"/>
      <x:c r="G76" s="12" t="str">
        <x:f>IF(A76="","",IF(OR(COUNTIFS('Locacoes'!$A$7:$A$106,B76)&lt;&gt;1,COUNTIFS('Equipamentos'!$A$7:$A$106,C76)&lt;&gt;1),"n.a.",INDEX('Locacoes'!$C$7:$C$106,MATCH(B76,'Locacoes'!$A$7:$A$106,0))-INDEX('Equipamentos'!$G$7:$G$106,MATCH(C76,'Equipamentos'!$A$7:$A$106,0))/1440))</x:f>
      </x:c>
      <x:c r="H76" s="12" t="str">
        <x:f>IF(A76="","",IF(OR(COUNTIFS('Locacoes'!$A$7:$A$106,B76)&lt;&gt;1,COUNTIFS('Equipamentos'!$A$7:$A$106,C76)&lt;&gt;1),"n.a.",IF(F76&lt;&gt;"",F76,INDEX('Locacoes'!$D$7:$D$106,MATCH(B76,'Locacoes'!$A$7:$A$106,0))+INDEX('Equipamentos'!$H$7:$H$106,MATCH(C76,'Equipamentos'!$A$7:$A$106,0))/1440)))</x:f>
      </x:c>
      <x:c r="I76" s="9" t="str">
        <x:f>IF(A76="","",IF(COUNTIFS('Locacoes'!$A$7:$A$106,B76)&lt;&gt;1,0,IF(OR(INDEX('Locacoes'!$E$7:$E$106,MATCH(B76,'Locacoes'!$A$7:$A$106,0))="draft",INDEX('Locacoes'!$E$7:$E$106,MATCH(B76,'Locacoes'!$A$7:$A$106,0))="cancelled"),0,1)))</x:f>
      </x:c>
      <x:c r="J76" s="9" t="str">
        <x:f>IF(COUNTA(A76:F76)=0,"",IF(OR(A76="",COUNTIFS($A$7:$A$106,A76)&lt;&gt;1,COUNTIFS('Locacoes'!$A$7:$A$106,B76)&lt;&gt;1,COUNTIFS('Equipamentos'!$A$7:$A$106,C76)&lt;&gt;1,COUNT(D76:E76)&lt;&gt;2,D76&lt;=0,D76&lt;&gt;INT(D76),E76&lt;0,E76&lt;&gt;INT(E76),COUNT(G76:H76)&lt;&gt;2,H76&lt;=G76,AND(F76&lt;&gt;"",NOT(ISNUMBER(F76)))) ,"REVISAR item","OK"))</x:f>
      </x:c>
      <x:c r="K76" s="9" t="str">
        <x:f>IF(A76="","",IF(J76&lt;&gt;"OK","n.a.",MAX(1,ROUNDUP(INDEX('Locacoes'!$D$7:$D$106,MATCH(B76,'Locacoes'!$A$7:$A$106,0))-INDEX('Locacoes'!$C$7:$C$106,MATCH(B76,'Locacoes'!$A$7:$A$106,0)),0))))</x:f>
      </x:c>
      <x:c r="L76" s="9" t="str">
        <x:f>IF(A76="","",IF(J76&lt;&gt;"OK","n.a.",D76*E76*K76))</x:f>
      </x:c>
      <x:c r="M76" s="9" t="str">
        <x:f>IF(A76="","",SUMIFS('Devolucoes'!$D$7:$D$106,'Devolucoes'!$B$7:$B$106,A76)+SUMIFS('Devolucoes'!$E$7:$E$106,'Devolucoes'!$B$7:$B$106,A76))</x:f>
      </x:c>
      <x:c r="N76" s="9" t="str">
        <x:f>IF(A76="","",D76-M76)</x:f>
      </x:c>
    </x:row>
    <x:row r="77" ht="23" customHeight="1">
      <x:c r="A77" s="10"/>
      <x:c r="B77" s="10"/>
      <x:c r="C77" s="10"/>
      <x:c r="D77" s="10"/>
      <x:c r="E77" s="10"/>
      <x:c r="F77" s="11"/>
      <x:c r="G77" s="12" t="str">
        <x:f>IF(A77="","",IF(OR(COUNTIFS('Locacoes'!$A$7:$A$106,B77)&lt;&gt;1,COUNTIFS('Equipamentos'!$A$7:$A$106,C77)&lt;&gt;1),"n.a.",INDEX('Locacoes'!$C$7:$C$106,MATCH(B77,'Locacoes'!$A$7:$A$106,0))-INDEX('Equipamentos'!$G$7:$G$106,MATCH(C77,'Equipamentos'!$A$7:$A$106,0))/1440))</x:f>
      </x:c>
      <x:c r="H77" s="12" t="str">
        <x:f>IF(A77="","",IF(OR(COUNTIFS('Locacoes'!$A$7:$A$106,B77)&lt;&gt;1,COUNTIFS('Equipamentos'!$A$7:$A$106,C77)&lt;&gt;1),"n.a.",IF(F77&lt;&gt;"",F77,INDEX('Locacoes'!$D$7:$D$106,MATCH(B77,'Locacoes'!$A$7:$A$106,0))+INDEX('Equipamentos'!$H$7:$H$106,MATCH(C77,'Equipamentos'!$A$7:$A$106,0))/1440)))</x:f>
      </x:c>
      <x:c r="I77" s="9" t="str">
        <x:f>IF(A77="","",IF(COUNTIFS('Locacoes'!$A$7:$A$106,B77)&lt;&gt;1,0,IF(OR(INDEX('Locacoes'!$E$7:$E$106,MATCH(B77,'Locacoes'!$A$7:$A$106,0))="draft",INDEX('Locacoes'!$E$7:$E$106,MATCH(B77,'Locacoes'!$A$7:$A$106,0))="cancelled"),0,1)))</x:f>
      </x:c>
      <x:c r="J77" s="9" t="str">
        <x:f>IF(COUNTA(A77:F77)=0,"",IF(OR(A77="",COUNTIFS($A$7:$A$106,A77)&lt;&gt;1,COUNTIFS('Locacoes'!$A$7:$A$106,B77)&lt;&gt;1,COUNTIFS('Equipamentos'!$A$7:$A$106,C77)&lt;&gt;1,COUNT(D77:E77)&lt;&gt;2,D77&lt;=0,D77&lt;&gt;INT(D77),E77&lt;0,E77&lt;&gt;INT(E77),COUNT(G77:H77)&lt;&gt;2,H77&lt;=G77,AND(F77&lt;&gt;"",NOT(ISNUMBER(F77)))) ,"REVISAR item","OK"))</x:f>
      </x:c>
      <x:c r="K77" s="9" t="str">
        <x:f>IF(A77="","",IF(J77&lt;&gt;"OK","n.a.",MAX(1,ROUNDUP(INDEX('Locacoes'!$D$7:$D$106,MATCH(B77,'Locacoes'!$A$7:$A$106,0))-INDEX('Locacoes'!$C$7:$C$106,MATCH(B77,'Locacoes'!$A$7:$A$106,0)),0))))</x:f>
      </x:c>
      <x:c r="L77" s="9" t="str">
        <x:f>IF(A77="","",IF(J77&lt;&gt;"OK","n.a.",D77*E77*K77))</x:f>
      </x:c>
      <x:c r="M77" s="9" t="str">
        <x:f>IF(A77="","",SUMIFS('Devolucoes'!$D$7:$D$106,'Devolucoes'!$B$7:$B$106,A77)+SUMIFS('Devolucoes'!$E$7:$E$106,'Devolucoes'!$B$7:$B$106,A77))</x:f>
      </x:c>
      <x:c r="N77" s="9" t="str">
        <x:f>IF(A77="","",D77-M77)</x:f>
      </x:c>
    </x:row>
    <x:row r="78" ht="23" customHeight="1">
      <x:c r="A78" s="10"/>
      <x:c r="B78" s="10"/>
      <x:c r="C78" s="10"/>
      <x:c r="D78" s="10"/>
      <x:c r="E78" s="10"/>
      <x:c r="F78" s="11"/>
      <x:c r="G78" s="12" t="str">
        <x:f>IF(A78="","",IF(OR(COUNTIFS('Locacoes'!$A$7:$A$106,B78)&lt;&gt;1,COUNTIFS('Equipamentos'!$A$7:$A$106,C78)&lt;&gt;1),"n.a.",INDEX('Locacoes'!$C$7:$C$106,MATCH(B78,'Locacoes'!$A$7:$A$106,0))-INDEX('Equipamentos'!$G$7:$G$106,MATCH(C78,'Equipamentos'!$A$7:$A$106,0))/1440))</x:f>
      </x:c>
      <x:c r="H78" s="12" t="str">
        <x:f>IF(A78="","",IF(OR(COUNTIFS('Locacoes'!$A$7:$A$106,B78)&lt;&gt;1,COUNTIFS('Equipamentos'!$A$7:$A$106,C78)&lt;&gt;1),"n.a.",IF(F78&lt;&gt;"",F78,INDEX('Locacoes'!$D$7:$D$106,MATCH(B78,'Locacoes'!$A$7:$A$106,0))+INDEX('Equipamentos'!$H$7:$H$106,MATCH(C78,'Equipamentos'!$A$7:$A$106,0))/1440)))</x:f>
      </x:c>
      <x:c r="I78" s="9" t="str">
        <x:f>IF(A78="","",IF(COUNTIFS('Locacoes'!$A$7:$A$106,B78)&lt;&gt;1,0,IF(OR(INDEX('Locacoes'!$E$7:$E$106,MATCH(B78,'Locacoes'!$A$7:$A$106,0))="draft",INDEX('Locacoes'!$E$7:$E$106,MATCH(B78,'Locacoes'!$A$7:$A$106,0))="cancelled"),0,1)))</x:f>
      </x:c>
      <x:c r="J78" s="9" t="str">
        <x:f>IF(COUNTA(A78:F78)=0,"",IF(OR(A78="",COUNTIFS($A$7:$A$106,A78)&lt;&gt;1,COUNTIFS('Locacoes'!$A$7:$A$106,B78)&lt;&gt;1,COUNTIFS('Equipamentos'!$A$7:$A$106,C78)&lt;&gt;1,COUNT(D78:E78)&lt;&gt;2,D78&lt;=0,D78&lt;&gt;INT(D78),E78&lt;0,E78&lt;&gt;INT(E78),COUNT(G78:H78)&lt;&gt;2,H78&lt;=G78,AND(F78&lt;&gt;"",NOT(ISNUMBER(F78)))) ,"REVISAR item","OK"))</x:f>
      </x:c>
      <x:c r="K78" s="9" t="str">
        <x:f>IF(A78="","",IF(J78&lt;&gt;"OK","n.a.",MAX(1,ROUNDUP(INDEX('Locacoes'!$D$7:$D$106,MATCH(B78,'Locacoes'!$A$7:$A$106,0))-INDEX('Locacoes'!$C$7:$C$106,MATCH(B78,'Locacoes'!$A$7:$A$106,0)),0))))</x:f>
      </x:c>
      <x:c r="L78" s="9" t="str">
        <x:f>IF(A78="","",IF(J78&lt;&gt;"OK","n.a.",D78*E78*K78))</x:f>
      </x:c>
      <x:c r="M78" s="9" t="str">
        <x:f>IF(A78="","",SUMIFS('Devolucoes'!$D$7:$D$106,'Devolucoes'!$B$7:$B$106,A78)+SUMIFS('Devolucoes'!$E$7:$E$106,'Devolucoes'!$B$7:$B$106,A78))</x:f>
      </x:c>
      <x:c r="N78" s="9" t="str">
        <x:f>IF(A78="","",D78-M78)</x:f>
      </x:c>
    </x:row>
    <x:row r="79" ht="23" customHeight="1">
      <x:c r="A79" s="10"/>
      <x:c r="B79" s="10"/>
      <x:c r="C79" s="10"/>
      <x:c r="D79" s="10"/>
      <x:c r="E79" s="10"/>
      <x:c r="F79" s="11"/>
      <x:c r="G79" s="12" t="str">
        <x:f>IF(A79="","",IF(OR(COUNTIFS('Locacoes'!$A$7:$A$106,B79)&lt;&gt;1,COUNTIFS('Equipamentos'!$A$7:$A$106,C79)&lt;&gt;1),"n.a.",INDEX('Locacoes'!$C$7:$C$106,MATCH(B79,'Locacoes'!$A$7:$A$106,0))-INDEX('Equipamentos'!$G$7:$G$106,MATCH(C79,'Equipamentos'!$A$7:$A$106,0))/1440))</x:f>
      </x:c>
      <x:c r="H79" s="12" t="str">
        <x:f>IF(A79="","",IF(OR(COUNTIFS('Locacoes'!$A$7:$A$106,B79)&lt;&gt;1,COUNTIFS('Equipamentos'!$A$7:$A$106,C79)&lt;&gt;1),"n.a.",IF(F79&lt;&gt;"",F79,INDEX('Locacoes'!$D$7:$D$106,MATCH(B79,'Locacoes'!$A$7:$A$106,0))+INDEX('Equipamentos'!$H$7:$H$106,MATCH(C79,'Equipamentos'!$A$7:$A$106,0))/1440)))</x:f>
      </x:c>
      <x:c r="I79" s="9" t="str">
        <x:f>IF(A79="","",IF(COUNTIFS('Locacoes'!$A$7:$A$106,B79)&lt;&gt;1,0,IF(OR(INDEX('Locacoes'!$E$7:$E$106,MATCH(B79,'Locacoes'!$A$7:$A$106,0))="draft",INDEX('Locacoes'!$E$7:$E$106,MATCH(B79,'Locacoes'!$A$7:$A$106,0))="cancelled"),0,1)))</x:f>
      </x:c>
      <x:c r="J79" s="9" t="str">
        <x:f>IF(COUNTA(A79:F79)=0,"",IF(OR(A79="",COUNTIFS($A$7:$A$106,A79)&lt;&gt;1,COUNTIFS('Locacoes'!$A$7:$A$106,B79)&lt;&gt;1,COUNTIFS('Equipamentos'!$A$7:$A$106,C79)&lt;&gt;1,COUNT(D79:E79)&lt;&gt;2,D79&lt;=0,D79&lt;&gt;INT(D79),E79&lt;0,E79&lt;&gt;INT(E79),COUNT(G79:H79)&lt;&gt;2,H79&lt;=G79,AND(F79&lt;&gt;"",NOT(ISNUMBER(F79)))) ,"REVISAR item","OK"))</x:f>
      </x:c>
      <x:c r="K79" s="9" t="str">
        <x:f>IF(A79="","",IF(J79&lt;&gt;"OK","n.a.",MAX(1,ROUNDUP(INDEX('Locacoes'!$D$7:$D$106,MATCH(B79,'Locacoes'!$A$7:$A$106,0))-INDEX('Locacoes'!$C$7:$C$106,MATCH(B79,'Locacoes'!$A$7:$A$106,0)),0))))</x:f>
      </x:c>
      <x:c r="L79" s="9" t="str">
        <x:f>IF(A79="","",IF(J79&lt;&gt;"OK","n.a.",D79*E79*K79))</x:f>
      </x:c>
      <x:c r="M79" s="9" t="str">
        <x:f>IF(A79="","",SUMIFS('Devolucoes'!$D$7:$D$106,'Devolucoes'!$B$7:$B$106,A79)+SUMIFS('Devolucoes'!$E$7:$E$106,'Devolucoes'!$B$7:$B$106,A79))</x:f>
      </x:c>
      <x:c r="N79" s="9" t="str">
        <x:f>IF(A79="","",D79-M79)</x:f>
      </x:c>
    </x:row>
    <x:row r="80" ht="23" customHeight="1">
      <x:c r="A80" s="10"/>
      <x:c r="B80" s="10"/>
      <x:c r="C80" s="10"/>
      <x:c r="D80" s="10"/>
      <x:c r="E80" s="10"/>
      <x:c r="F80" s="11"/>
      <x:c r="G80" s="12" t="str">
        <x:f>IF(A80="","",IF(OR(COUNTIFS('Locacoes'!$A$7:$A$106,B80)&lt;&gt;1,COUNTIFS('Equipamentos'!$A$7:$A$106,C80)&lt;&gt;1),"n.a.",INDEX('Locacoes'!$C$7:$C$106,MATCH(B80,'Locacoes'!$A$7:$A$106,0))-INDEX('Equipamentos'!$G$7:$G$106,MATCH(C80,'Equipamentos'!$A$7:$A$106,0))/1440))</x:f>
      </x:c>
      <x:c r="H80" s="12" t="str">
        <x:f>IF(A80="","",IF(OR(COUNTIFS('Locacoes'!$A$7:$A$106,B80)&lt;&gt;1,COUNTIFS('Equipamentos'!$A$7:$A$106,C80)&lt;&gt;1),"n.a.",IF(F80&lt;&gt;"",F80,INDEX('Locacoes'!$D$7:$D$106,MATCH(B80,'Locacoes'!$A$7:$A$106,0))+INDEX('Equipamentos'!$H$7:$H$106,MATCH(C80,'Equipamentos'!$A$7:$A$106,0))/1440)))</x:f>
      </x:c>
      <x:c r="I80" s="9" t="str">
        <x:f>IF(A80="","",IF(COUNTIFS('Locacoes'!$A$7:$A$106,B80)&lt;&gt;1,0,IF(OR(INDEX('Locacoes'!$E$7:$E$106,MATCH(B80,'Locacoes'!$A$7:$A$106,0))="draft",INDEX('Locacoes'!$E$7:$E$106,MATCH(B80,'Locacoes'!$A$7:$A$106,0))="cancelled"),0,1)))</x:f>
      </x:c>
      <x:c r="J80" s="9" t="str">
        <x:f>IF(COUNTA(A80:F80)=0,"",IF(OR(A80="",COUNTIFS($A$7:$A$106,A80)&lt;&gt;1,COUNTIFS('Locacoes'!$A$7:$A$106,B80)&lt;&gt;1,COUNTIFS('Equipamentos'!$A$7:$A$106,C80)&lt;&gt;1,COUNT(D80:E80)&lt;&gt;2,D80&lt;=0,D80&lt;&gt;INT(D80),E80&lt;0,E80&lt;&gt;INT(E80),COUNT(G80:H80)&lt;&gt;2,H80&lt;=G80,AND(F80&lt;&gt;"",NOT(ISNUMBER(F80)))) ,"REVISAR item","OK"))</x:f>
      </x:c>
      <x:c r="K80" s="9" t="str">
        <x:f>IF(A80="","",IF(J80&lt;&gt;"OK","n.a.",MAX(1,ROUNDUP(INDEX('Locacoes'!$D$7:$D$106,MATCH(B80,'Locacoes'!$A$7:$A$106,0))-INDEX('Locacoes'!$C$7:$C$106,MATCH(B80,'Locacoes'!$A$7:$A$106,0)),0))))</x:f>
      </x:c>
      <x:c r="L80" s="9" t="str">
        <x:f>IF(A80="","",IF(J80&lt;&gt;"OK","n.a.",D80*E80*K80))</x:f>
      </x:c>
      <x:c r="M80" s="9" t="str">
        <x:f>IF(A80="","",SUMIFS('Devolucoes'!$D$7:$D$106,'Devolucoes'!$B$7:$B$106,A80)+SUMIFS('Devolucoes'!$E$7:$E$106,'Devolucoes'!$B$7:$B$106,A80))</x:f>
      </x:c>
      <x:c r="N80" s="9" t="str">
        <x:f>IF(A80="","",D80-M80)</x:f>
      </x:c>
    </x:row>
    <x:row r="81" ht="23" customHeight="1">
      <x:c r="A81" s="10"/>
      <x:c r="B81" s="10"/>
      <x:c r="C81" s="10"/>
      <x:c r="D81" s="10"/>
      <x:c r="E81" s="10"/>
      <x:c r="F81" s="11"/>
      <x:c r="G81" s="12" t="str">
        <x:f>IF(A81="","",IF(OR(COUNTIFS('Locacoes'!$A$7:$A$106,B81)&lt;&gt;1,COUNTIFS('Equipamentos'!$A$7:$A$106,C81)&lt;&gt;1),"n.a.",INDEX('Locacoes'!$C$7:$C$106,MATCH(B81,'Locacoes'!$A$7:$A$106,0))-INDEX('Equipamentos'!$G$7:$G$106,MATCH(C81,'Equipamentos'!$A$7:$A$106,0))/1440))</x:f>
      </x:c>
      <x:c r="H81" s="12" t="str">
        <x:f>IF(A81="","",IF(OR(COUNTIFS('Locacoes'!$A$7:$A$106,B81)&lt;&gt;1,COUNTIFS('Equipamentos'!$A$7:$A$106,C81)&lt;&gt;1),"n.a.",IF(F81&lt;&gt;"",F81,INDEX('Locacoes'!$D$7:$D$106,MATCH(B81,'Locacoes'!$A$7:$A$106,0))+INDEX('Equipamentos'!$H$7:$H$106,MATCH(C81,'Equipamentos'!$A$7:$A$106,0))/1440)))</x:f>
      </x:c>
      <x:c r="I81" s="9" t="str">
        <x:f>IF(A81="","",IF(COUNTIFS('Locacoes'!$A$7:$A$106,B81)&lt;&gt;1,0,IF(OR(INDEX('Locacoes'!$E$7:$E$106,MATCH(B81,'Locacoes'!$A$7:$A$106,0))="draft",INDEX('Locacoes'!$E$7:$E$106,MATCH(B81,'Locacoes'!$A$7:$A$106,0))="cancelled"),0,1)))</x:f>
      </x:c>
      <x:c r="J81" s="9" t="str">
        <x:f>IF(COUNTA(A81:F81)=0,"",IF(OR(A81="",COUNTIFS($A$7:$A$106,A81)&lt;&gt;1,COUNTIFS('Locacoes'!$A$7:$A$106,B81)&lt;&gt;1,COUNTIFS('Equipamentos'!$A$7:$A$106,C81)&lt;&gt;1,COUNT(D81:E81)&lt;&gt;2,D81&lt;=0,D81&lt;&gt;INT(D81),E81&lt;0,E81&lt;&gt;INT(E81),COUNT(G81:H81)&lt;&gt;2,H81&lt;=G81,AND(F81&lt;&gt;"",NOT(ISNUMBER(F81)))) ,"REVISAR item","OK"))</x:f>
      </x:c>
      <x:c r="K81" s="9" t="str">
        <x:f>IF(A81="","",IF(J81&lt;&gt;"OK","n.a.",MAX(1,ROUNDUP(INDEX('Locacoes'!$D$7:$D$106,MATCH(B81,'Locacoes'!$A$7:$A$106,0))-INDEX('Locacoes'!$C$7:$C$106,MATCH(B81,'Locacoes'!$A$7:$A$106,0)),0))))</x:f>
      </x:c>
      <x:c r="L81" s="9" t="str">
        <x:f>IF(A81="","",IF(J81&lt;&gt;"OK","n.a.",D81*E81*K81))</x:f>
      </x:c>
      <x:c r="M81" s="9" t="str">
        <x:f>IF(A81="","",SUMIFS('Devolucoes'!$D$7:$D$106,'Devolucoes'!$B$7:$B$106,A81)+SUMIFS('Devolucoes'!$E$7:$E$106,'Devolucoes'!$B$7:$B$106,A81))</x:f>
      </x:c>
      <x:c r="N81" s="9" t="str">
        <x:f>IF(A81="","",D81-M81)</x:f>
      </x:c>
    </x:row>
    <x:row r="82" ht="23" customHeight="1">
      <x:c r="A82" s="10"/>
      <x:c r="B82" s="10"/>
      <x:c r="C82" s="10"/>
      <x:c r="D82" s="10"/>
      <x:c r="E82" s="10"/>
      <x:c r="F82" s="11"/>
      <x:c r="G82" s="12" t="str">
        <x:f>IF(A82="","",IF(OR(COUNTIFS('Locacoes'!$A$7:$A$106,B82)&lt;&gt;1,COUNTIFS('Equipamentos'!$A$7:$A$106,C82)&lt;&gt;1),"n.a.",INDEX('Locacoes'!$C$7:$C$106,MATCH(B82,'Locacoes'!$A$7:$A$106,0))-INDEX('Equipamentos'!$G$7:$G$106,MATCH(C82,'Equipamentos'!$A$7:$A$106,0))/1440))</x:f>
      </x:c>
      <x:c r="H82" s="12" t="str">
        <x:f>IF(A82="","",IF(OR(COUNTIFS('Locacoes'!$A$7:$A$106,B82)&lt;&gt;1,COUNTIFS('Equipamentos'!$A$7:$A$106,C82)&lt;&gt;1),"n.a.",IF(F82&lt;&gt;"",F82,INDEX('Locacoes'!$D$7:$D$106,MATCH(B82,'Locacoes'!$A$7:$A$106,0))+INDEX('Equipamentos'!$H$7:$H$106,MATCH(C82,'Equipamentos'!$A$7:$A$106,0))/1440)))</x:f>
      </x:c>
      <x:c r="I82" s="9" t="str">
        <x:f>IF(A82="","",IF(COUNTIFS('Locacoes'!$A$7:$A$106,B82)&lt;&gt;1,0,IF(OR(INDEX('Locacoes'!$E$7:$E$106,MATCH(B82,'Locacoes'!$A$7:$A$106,0))="draft",INDEX('Locacoes'!$E$7:$E$106,MATCH(B82,'Locacoes'!$A$7:$A$106,0))="cancelled"),0,1)))</x:f>
      </x:c>
      <x:c r="J82" s="9" t="str">
        <x:f>IF(COUNTA(A82:F82)=0,"",IF(OR(A82="",COUNTIFS($A$7:$A$106,A82)&lt;&gt;1,COUNTIFS('Locacoes'!$A$7:$A$106,B82)&lt;&gt;1,COUNTIFS('Equipamentos'!$A$7:$A$106,C82)&lt;&gt;1,COUNT(D82:E82)&lt;&gt;2,D82&lt;=0,D82&lt;&gt;INT(D82),E82&lt;0,E82&lt;&gt;INT(E82),COUNT(G82:H82)&lt;&gt;2,H82&lt;=G82,AND(F82&lt;&gt;"",NOT(ISNUMBER(F82)))) ,"REVISAR item","OK"))</x:f>
      </x:c>
      <x:c r="K82" s="9" t="str">
        <x:f>IF(A82="","",IF(J82&lt;&gt;"OK","n.a.",MAX(1,ROUNDUP(INDEX('Locacoes'!$D$7:$D$106,MATCH(B82,'Locacoes'!$A$7:$A$106,0))-INDEX('Locacoes'!$C$7:$C$106,MATCH(B82,'Locacoes'!$A$7:$A$106,0)),0))))</x:f>
      </x:c>
      <x:c r="L82" s="9" t="str">
        <x:f>IF(A82="","",IF(J82&lt;&gt;"OK","n.a.",D82*E82*K82))</x:f>
      </x:c>
      <x:c r="M82" s="9" t="str">
        <x:f>IF(A82="","",SUMIFS('Devolucoes'!$D$7:$D$106,'Devolucoes'!$B$7:$B$106,A82)+SUMIFS('Devolucoes'!$E$7:$E$106,'Devolucoes'!$B$7:$B$106,A82))</x:f>
      </x:c>
      <x:c r="N82" s="9" t="str">
        <x:f>IF(A82="","",D82-M82)</x:f>
      </x:c>
    </x:row>
    <x:row r="83" ht="23" customHeight="1">
      <x:c r="A83" s="10"/>
      <x:c r="B83" s="10"/>
      <x:c r="C83" s="10"/>
      <x:c r="D83" s="10"/>
      <x:c r="E83" s="10"/>
      <x:c r="F83" s="11"/>
      <x:c r="G83" s="12" t="str">
        <x:f>IF(A83="","",IF(OR(COUNTIFS('Locacoes'!$A$7:$A$106,B83)&lt;&gt;1,COUNTIFS('Equipamentos'!$A$7:$A$106,C83)&lt;&gt;1),"n.a.",INDEX('Locacoes'!$C$7:$C$106,MATCH(B83,'Locacoes'!$A$7:$A$106,0))-INDEX('Equipamentos'!$G$7:$G$106,MATCH(C83,'Equipamentos'!$A$7:$A$106,0))/1440))</x:f>
      </x:c>
      <x:c r="H83" s="12" t="str">
        <x:f>IF(A83="","",IF(OR(COUNTIFS('Locacoes'!$A$7:$A$106,B83)&lt;&gt;1,COUNTIFS('Equipamentos'!$A$7:$A$106,C83)&lt;&gt;1),"n.a.",IF(F83&lt;&gt;"",F83,INDEX('Locacoes'!$D$7:$D$106,MATCH(B83,'Locacoes'!$A$7:$A$106,0))+INDEX('Equipamentos'!$H$7:$H$106,MATCH(C83,'Equipamentos'!$A$7:$A$106,0))/1440)))</x:f>
      </x:c>
      <x:c r="I83" s="9" t="str">
        <x:f>IF(A83="","",IF(COUNTIFS('Locacoes'!$A$7:$A$106,B83)&lt;&gt;1,0,IF(OR(INDEX('Locacoes'!$E$7:$E$106,MATCH(B83,'Locacoes'!$A$7:$A$106,0))="draft",INDEX('Locacoes'!$E$7:$E$106,MATCH(B83,'Locacoes'!$A$7:$A$106,0))="cancelled"),0,1)))</x:f>
      </x:c>
      <x:c r="J83" s="9" t="str">
        <x:f>IF(COUNTA(A83:F83)=0,"",IF(OR(A83="",COUNTIFS($A$7:$A$106,A83)&lt;&gt;1,COUNTIFS('Locacoes'!$A$7:$A$106,B83)&lt;&gt;1,COUNTIFS('Equipamentos'!$A$7:$A$106,C83)&lt;&gt;1,COUNT(D83:E83)&lt;&gt;2,D83&lt;=0,D83&lt;&gt;INT(D83),E83&lt;0,E83&lt;&gt;INT(E83),COUNT(G83:H83)&lt;&gt;2,H83&lt;=G83,AND(F83&lt;&gt;"",NOT(ISNUMBER(F83)))) ,"REVISAR item","OK"))</x:f>
      </x:c>
      <x:c r="K83" s="9" t="str">
        <x:f>IF(A83="","",IF(J83&lt;&gt;"OK","n.a.",MAX(1,ROUNDUP(INDEX('Locacoes'!$D$7:$D$106,MATCH(B83,'Locacoes'!$A$7:$A$106,0))-INDEX('Locacoes'!$C$7:$C$106,MATCH(B83,'Locacoes'!$A$7:$A$106,0)),0))))</x:f>
      </x:c>
      <x:c r="L83" s="9" t="str">
        <x:f>IF(A83="","",IF(J83&lt;&gt;"OK","n.a.",D83*E83*K83))</x:f>
      </x:c>
      <x:c r="M83" s="9" t="str">
        <x:f>IF(A83="","",SUMIFS('Devolucoes'!$D$7:$D$106,'Devolucoes'!$B$7:$B$106,A83)+SUMIFS('Devolucoes'!$E$7:$E$106,'Devolucoes'!$B$7:$B$106,A83))</x:f>
      </x:c>
      <x:c r="N83" s="9" t="str">
        <x:f>IF(A83="","",D83-M83)</x:f>
      </x:c>
    </x:row>
    <x:row r="84" ht="23" customHeight="1">
      <x:c r="A84" s="10"/>
      <x:c r="B84" s="10"/>
      <x:c r="C84" s="10"/>
      <x:c r="D84" s="10"/>
      <x:c r="E84" s="10"/>
      <x:c r="F84" s="11"/>
      <x:c r="G84" s="12" t="str">
        <x:f>IF(A84="","",IF(OR(COUNTIFS('Locacoes'!$A$7:$A$106,B84)&lt;&gt;1,COUNTIFS('Equipamentos'!$A$7:$A$106,C84)&lt;&gt;1),"n.a.",INDEX('Locacoes'!$C$7:$C$106,MATCH(B84,'Locacoes'!$A$7:$A$106,0))-INDEX('Equipamentos'!$G$7:$G$106,MATCH(C84,'Equipamentos'!$A$7:$A$106,0))/1440))</x:f>
      </x:c>
      <x:c r="H84" s="12" t="str">
        <x:f>IF(A84="","",IF(OR(COUNTIFS('Locacoes'!$A$7:$A$106,B84)&lt;&gt;1,COUNTIFS('Equipamentos'!$A$7:$A$106,C84)&lt;&gt;1),"n.a.",IF(F84&lt;&gt;"",F84,INDEX('Locacoes'!$D$7:$D$106,MATCH(B84,'Locacoes'!$A$7:$A$106,0))+INDEX('Equipamentos'!$H$7:$H$106,MATCH(C84,'Equipamentos'!$A$7:$A$106,0))/1440)))</x:f>
      </x:c>
      <x:c r="I84" s="9" t="str">
        <x:f>IF(A84="","",IF(COUNTIFS('Locacoes'!$A$7:$A$106,B84)&lt;&gt;1,0,IF(OR(INDEX('Locacoes'!$E$7:$E$106,MATCH(B84,'Locacoes'!$A$7:$A$106,0))="draft",INDEX('Locacoes'!$E$7:$E$106,MATCH(B84,'Locacoes'!$A$7:$A$106,0))="cancelled"),0,1)))</x:f>
      </x:c>
      <x:c r="J84" s="9" t="str">
        <x:f>IF(COUNTA(A84:F84)=0,"",IF(OR(A84="",COUNTIFS($A$7:$A$106,A84)&lt;&gt;1,COUNTIFS('Locacoes'!$A$7:$A$106,B84)&lt;&gt;1,COUNTIFS('Equipamentos'!$A$7:$A$106,C84)&lt;&gt;1,COUNT(D84:E84)&lt;&gt;2,D84&lt;=0,D84&lt;&gt;INT(D84),E84&lt;0,E84&lt;&gt;INT(E84),COUNT(G84:H84)&lt;&gt;2,H84&lt;=G84,AND(F84&lt;&gt;"",NOT(ISNUMBER(F84)))) ,"REVISAR item","OK"))</x:f>
      </x:c>
      <x:c r="K84" s="9" t="str">
        <x:f>IF(A84="","",IF(J84&lt;&gt;"OK","n.a.",MAX(1,ROUNDUP(INDEX('Locacoes'!$D$7:$D$106,MATCH(B84,'Locacoes'!$A$7:$A$106,0))-INDEX('Locacoes'!$C$7:$C$106,MATCH(B84,'Locacoes'!$A$7:$A$106,0)),0))))</x:f>
      </x:c>
      <x:c r="L84" s="9" t="str">
        <x:f>IF(A84="","",IF(J84&lt;&gt;"OK","n.a.",D84*E84*K84))</x:f>
      </x:c>
      <x:c r="M84" s="9" t="str">
        <x:f>IF(A84="","",SUMIFS('Devolucoes'!$D$7:$D$106,'Devolucoes'!$B$7:$B$106,A84)+SUMIFS('Devolucoes'!$E$7:$E$106,'Devolucoes'!$B$7:$B$106,A84))</x:f>
      </x:c>
      <x:c r="N84" s="9" t="str">
        <x:f>IF(A84="","",D84-M84)</x:f>
      </x:c>
    </x:row>
    <x:row r="85" ht="23" customHeight="1">
      <x:c r="A85" s="10"/>
      <x:c r="B85" s="10"/>
      <x:c r="C85" s="10"/>
      <x:c r="D85" s="10"/>
      <x:c r="E85" s="10"/>
      <x:c r="F85" s="11"/>
      <x:c r="G85" s="12" t="str">
        <x:f>IF(A85="","",IF(OR(COUNTIFS('Locacoes'!$A$7:$A$106,B85)&lt;&gt;1,COUNTIFS('Equipamentos'!$A$7:$A$106,C85)&lt;&gt;1),"n.a.",INDEX('Locacoes'!$C$7:$C$106,MATCH(B85,'Locacoes'!$A$7:$A$106,0))-INDEX('Equipamentos'!$G$7:$G$106,MATCH(C85,'Equipamentos'!$A$7:$A$106,0))/1440))</x:f>
      </x:c>
      <x:c r="H85" s="12" t="str">
        <x:f>IF(A85="","",IF(OR(COUNTIFS('Locacoes'!$A$7:$A$106,B85)&lt;&gt;1,COUNTIFS('Equipamentos'!$A$7:$A$106,C85)&lt;&gt;1),"n.a.",IF(F85&lt;&gt;"",F85,INDEX('Locacoes'!$D$7:$D$106,MATCH(B85,'Locacoes'!$A$7:$A$106,0))+INDEX('Equipamentos'!$H$7:$H$106,MATCH(C85,'Equipamentos'!$A$7:$A$106,0))/1440)))</x:f>
      </x:c>
      <x:c r="I85" s="9" t="str">
        <x:f>IF(A85="","",IF(COUNTIFS('Locacoes'!$A$7:$A$106,B85)&lt;&gt;1,0,IF(OR(INDEX('Locacoes'!$E$7:$E$106,MATCH(B85,'Locacoes'!$A$7:$A$106,0))="draft",INDEX('Locacoes'!$E$7:$E$106,MATCH(B85,'Locacoes'!$A$7:$A$106,0))="cancelled"),0,1)))</x:f>
      </x:c>
      <x:c r="J85" s="9" t="str">
        <x:f>IF(COUNTA(A85:F85)=0,"",IF(OR(A85="",COUNTIFS($A$7:$A$106,A85)&lt;&gt;1,COUNTIFS('Locacoes'!$A$7:$A$106,B85)&lt;&gt;1,COUNTIFS('Equipamentos'!$A$7:$A$106,C85)&lt;&gt;1,COUNT(D85:E85)&lt;&gt;2,D85&lt;=0,D85&lt;&gt;INT(D85),E85&lt;0,E85&lt;&gt;INT(E85),COUNT(G85:H85)&lt;&gt;2,H85&lt;=G85,AND(F85&lt;&gt;"",NOT(ISNUMBER(F85)))) ,"REVISAR item","OK"))</x:f>
      </x:c>
      <x:c r="K85" s="9" t="str">
        <x:f>IF(A85="","",IF(J85&lt;&gt;"OK","n.a.",MAX(1,ROUNDUP(INDEX('Locacoes'!$D$7:$D$106,MATCH(B85,'Locacoes'!$A$7:$A$106,0))-INDEX('Locacoes'!$C$7:$C$106,MATCH(B85,'Locacoes'!$A$7:$A$106,0)),0))))</x:f>
      </x:c>
      <x:c r="L85" s="9" t="str">
        <x:f>IF(A85="","",IF(J85&lt;&gt;"OK","n.a.",D85*E85*K85))</x:f>
      </x:c>
      <x:c r="M85" s="9" t="str">
        <x:f>IF(A85="","",SUMIFS('Devolucoes'!$D$7:$D$106,'Devolucoes'!$B$7:$B$106,A85)+SUMIFS('Devolucoes'!$E$7:$E$106,'Devolucoes'!$B$7:$B$106,A85))</x:f>
      </x:c>
      <x:c r="N85" s="9" t="str">
        <x:f>IF(A85="","",D85-M85)</x:f>
      </x:c>
    </x:row>
    <x:row r="86" ht="23" customHeight="1">
      <x:c r="A86" s="10"/>
      <x:c r="B86" s="10"/>
      <x:c r="C86" s="10"/>
      <x:c r="D86" s="10"/>
      <x:c r="E86" s="10"/>
      <x:c r="F86" s="11"/>
      <x:c r="G86" s="12" t="str">
        <x:f>IF(A86="","",IF(OR(COUNTIFS('Locacoes'!$A$7:$A$106,B86)&lt;&gt;1,COUNTIFS('Equipamentos'!$A$7:$A$106,C86)&lt;&gt;1),"n.a.",INDEX('Locacoes'!$C$7:$C$106,MATCH(B86,'Locacoes'!$A$7:$A$106,0))-INDEX('Equipamentos'!$G$7:$G$106,MATCH(C86,'Equipamentos'!$A$7:$A$106,0))/1440))</x:f>
      </x:c>
      <x:c r="H86" s="12" t="str">
        <x:f>IF(A86="","",IF(OR(COUNTIFS('Locacoes'!$A$7:$A$106,B86)&lt;&gt;1,COUNTIFS('Equipamentos'!$A$7:$A$106,C86)&lt;&gt;1),"n.a.",IF(F86&lt;&gt;"",F86,INDEX('Locacoes'!$D$7:$D$106,MATCH(B86,'Locacoes'!$A$7:$A$106,0))+INDEX('Equipamentos'!$H$7:$H$106,MATCH(C86,'Equipamentos'!$A$7:$A$106,0))/1440)))</x:f>
      </x:c>
      <x:c r="I86" s="9" t="str">
        <x:f>IF(A86="","",IF(COUNTIFS('Locacoes'!$A$7:$A$106,B86)&lt;&gt;1,0,IF(OR(INDEX('Locacoes'!$E$7:$E$106,MATCH(B86,'Locacoes'!$A$7:$A$106,0))="draft",INDEX('Locacoes'!$E$7:$E$106,MATCH(B86,'Locacoes'!$A$7:$A$106,0))="cancelled"),0,1)))</x:f>
      </x:c>
      <x:c r="J86" s="9" t="str">
        <x:f>IF(COUNTA(A86:F86)=0,"",IF(OR(A86="",COUNTIFS($A$7:$A$106,A86)&lt;&gt;1,COUNTIFS('Locacoes'!$A$7:$A$106,B86)&lt;&gt;1,COUNTIFS('Equipamentos'!$A$7:$A$106,C86)&lt;&gt;1,COUNT(D86:E86)&lt;&gt;2,D86&lt;=0,D86&lt;&gt;INT(D86),E86&lt;0,E86&lt;&gt;INT(E86),COUNT(G86:H86)&lt;&gt;2,H86&lt;=G86,AND(F86&lt;&gt;"",NOT(ISNUMBER(F86)))) ,"REVISAR item","OK"))</x:f>
      </x:c>
      <x:c r="K86" s="9" t="str">
        <x:f>IF(A86="","",IF(J86&lt;&gt;"OK","n.a.",MAX(1,ROUNDUP(INDEX('Locacoes'!$D$7:$D$106,MATCH(B86,'Locacoes'!$A$7:$A$106,0))-INDEX('Locacoes'!$C$7:$C$106,MATCH(B86,'Locacoes'!$A$7:$A$106,0)),0))))</x:f>
      </x:c>
      <x:c r="L86" s="9" t="str">
        <x:f>IF(A86="","",IF(J86&lt;&gt;"OK","n.a.",D86*E86*K86))</x:f>
      </x:c>
      <x:c r="M86" s="9" t="str">
        <x:f>IF(A86="","",SUMIFS('Devolucoes'!$D$7:$D$106,'Devolucoes'!$B$7:$B$106,A86)+SUMIFS('Devolucoes'!$E$7:$E$106,'Devolucoes'!$B$7:$B$106,A86))</x:f>
      </x:c>
      <x:c r="N86" s="9" t="str">
        <x:f>IF(A86="","",D86-M86)</x:f>
      </x:c>
    </x:row>
    <x:row r="87" ht="23" customHeight="1">
      <x:c r="A87" s="10"/>
      <x:c r="B87" s="10"/>
      <x:c r="C87" s="10"/>
      <x:c r="D87" s="10"/>
      <x:c r="E87" s="10"/>
      <x:c r="F87" s="11"/>
      <x:c r="G87" s="12" t="str">
        <x:f>IF(A87="","",IF(OR(COUNTIFS('Locacoes'!$A$7:$A$106,B87)&lt;&gt;1,COUNTIFS('Equipamentos'!$A$7:$A$106,C87)&lt;&gt;1),"n.a.",INDEX('Locacoes'!$C$7:$C$106,MATCH(B87,'Locacoes'!$A$7:$A$106,0))-INDEX('Equipamentos'!$G$7:$G$106,MATCH(C87,'Equipamentos'!$A$7:$A$106,0))/1440))</x:f>
      </x:c>
      <x:c r="H87" s="12" t="str">
        <x:f>IF(A87="","",IF(OR(COUNTIFS('Locacoes'!$A$7:$A$106,B87)&lt;&gt;1,COUNTIFS('Equipamentos'!$A$7:$A$106,C87)&lt;&gt;1),"n.a.",IF(F87&lt;&gt;"",F87,INDEX('Locacoes'!$D$7:$D$106,MATCH(B87,'Locacoes'!$A$7:$A$106,0))+INDEX('Equipamentos'!$H$7:$H$106,MATCH(C87,'Equipamentos'!$A$7:$A$106,0))/1440)))</x:f>
      </x:c>
      <x:c r="I87" s="9" t="str">
        <x:f>IF(A87="","",IF(COUNTIFS('Locacoes'!$A$7:$A$106,B87)&lt;&gt;1,0,IF(OR(INDEX('Locacoes'!$E$7:$E$106,MATCH(B87,'Locacoes'!$A$7:$A$106,0))="draft",INDEX('Locacoes'!$E$7:$E$106,MATCH(B87,'Locacoes'!$A$7:$A$106,0))="cancelled"),0,1)))</x:f>
      </x:c>
      <x:c r="J87" s="9" t="str">
        <x:f>IF(COUNTA(A87:F87)=0,"",IF(OR(A87="",COUNTIFS($A$7:$A$106,A87)&lt;&gt;1,COUNTIFS('Locacoes'!$A$7:$A$106,B87)&lt;&gt;1,COUNTIFS('Equipamentos'!$A$7:$A$106,C87)&lt;&gt;1,COUNT(D87:E87)&lt;&gt;2,D87&lt;=0,D87&lt;&gt;INT(D87),E87&lt;0,E87&lt;&gt;INT(E87),COUNT(G87:H87)&lt;&gt;2,H87&lt;=G87,AND(F87&lt;&gt;"",NOT(ISNUMBER(F87)))) ,"REVISAR item","OK"))</x:f>
      </x:c>
      <x:c r="K87" s="9" t="str">
        <x:f>IF(A87="","",IF(J87&lt;&gt;"OK","n.a.",MAX(1,ROUNDUP(INDEX('Locacoes'!$D$7:$D$106,MATCH(B87,'Locacoes'!$A$7:$A$106,0))-INDEX('Locacoes'!$C$7:$C$106,MATCH(B87,'Locacoes'!$A$7:$A$106,0)),0))))</x:f>
      </x:c>
      <x:c r="L87" s="9" t="str">
        <x:f>IF(A87="","",IF(J87&lt;&gt;"OK","n.a.",D87*E87*K87))</x:f>
      </x:c>
      <x:c r="M87" s="9" t="str">
        <x:f>IF(A87="","",SUMIFS('Devolucoes'!$D$7:$D$106,'Devolucoes'!$B$7:$B$106,A87)+SUMIFS('Devolucoes'!$E$7:$E$106,'Devolucoes'!$B$7:$B$106,A87))</x:f>
      </x:c>
      <x:c r="N87" s="9" t="str">
        <x:f>IF(A87="","",D87-M87)</x:f>
      </x:c>
    </x:row>
    <x:row r="88" ht="23" customHeight="1">
      <x:c r="A88" s="10"/>
      <x:c r="B88" s="10"/>
      <x:c r="C88" s="10"/>
      <x:c r="D88" s="10"/>
      <x:c r="E88" s="10"/>
      <x:c r="F88" s="11"/>
      <x:c r="G88" s="12" t="str">
        <x:f>IF(A88="","",IF(OR(COUNTIFS('Locacoes'!$A$7:$A$106,B88)&lt;&gt;1,COUNTIFS('Equipamentos'!$A$7:$A$106,C88)&lt;&gt;1),"n.a.",INDEX('Locacoes'!$C$7:$C$106,MATCH(B88,'Locacoes'!$A$7:$A$106,0))-INDEX('Equipamentos'!$G$7:$G$106,MATCH(C88,'Equipamentos'!$A$7:$A$106,0))/1440))</x:f>
      </x:c>
      <x:c r="H88" s="12" t="str">
        <x:f>IF(A88="","",IF(OR(COUNTIFS('Locacoes'!$A$7:$A$106,B88)&lt;&gt;1,COUNTIFS('Equipamentos'!$A$7:$A$106,C88)&lt;&gt;1),"n.a.",IF(F88&lt;&gt;"",F88,INDEX('Locacoes'!$D$7:$D$106,MATCH(B88,'Locacoes'!$A$7:$A$106,0))+INDEX('Equipamentos'!$H$7:$H$106,MATCH(C88,'Equipamentos'!$A$7:$A$106,0))/1440)))</x:f>
      </x:c>
      <x:c r="I88" s="9" t="str">
        <x:f>IF(A88="","",IF(COUNTIFS('Locacoes'!$A$7:$A$106,B88)&lt;&gt;1,0,IF(OR(INDEX('Locacoes'!$E$7:$E$106,MATCH(B88,'Locacoes'!$A$7:$A$106,0))="draft",INDEX('Locacoes'!$E$7:$E$106,MATCH(B88,'Locacoes'!$A$7:$A$106,0))="cancelled"),0,1)))</x:f>
      </x:c>
      <x:c r="J88" s="9" t="str">
        <x:f>IF(COUNTA(A88:F88)=0,"",IF(OR(A88="",COUNTIFS($A$7:$A$106,A88)&lt;&gt;1,COUNTIFS('Locacoes'!$A$7:$A$106,B88)&lt;&gt;1,COUNTIFS('Equipamentos'!$A$7:$A$106,C88)&lt;&gt;1,COUNT(D88:E88)&lt;&gt;2,D88&lt;=0,D88&lt;&gt;INT(D88),E88&lt;0,E88&lt;&gt;INT(E88),COUNT(G88:H88)&lt;&gt;2,H88&lt;=G88,AND(F88&lt;&gt;"",NOT(ISNUMBER(F88)))) ,"REVISAR item","OK"))</x:f>
      </x:c>
      <x:c r="K88" s="9" t="str">
        <x:f>IF(A88="","",IF(J88&lt;&gt;"OK","n.a.",MAX(1,ROUNDUP(INDEX('Locacoes'!$D$7:$D$106,MATCH(B88,'Locacoes'!$A$7:$A$106,0))-INDEX('Locacoes'!$C$7:$C$106,MATCH(B88,'Locacoes'!$A$7:$A$106,0)),0))))</x:f>
      </x:c>
      <x:c r="L88" s="9" t="str">
        <x:f>IF(A88="","",IF(J88&lt;&gt;"OK","n.a.",D88*E88*K88))</x:f>
      </x:c>
      <x:c r="M88" s="9" t="str">
        <x:f>IF(A88="","",SUMIFS('Devolucoes'!$D$7:$D$106,'Devolucoes'!$B$7:$B$106,A88)+SUMIFS('Devolucoes'!$E$7:$E$106,'Devolucoes'!$B$7:$B$106,A88))</x:f>
      </x:c>
      <x:c r="N88" s="9" t="str">
        <x:f>IF(A88="","",D88-M88)</x:f>
      </x:c>
    </x:row>
    <x:row r="89" ht="23" customHeight="1">
      <x:c r="A89" s="10"/>
      <x:c r="B89" s="10"/>
      <x:c r="C89" s="10"/>
      <x:c r="D89" s="10"/>
      <x:c r="E89" s="10"/>
      <x:c r="F89" s="11"/>
      <x:c r="G89" s="12" t="str">
        <x:f>IF(A89="","",IF(OR(COUNTIFS('Locacoes'!$A$7:$A$106,B89)&lt;&gt;1,COUNTIFS('Equipamentos'!$A$7:$A$106,C89)&lt;&gt;1),"n.a.",INDEX('Locacoes'!$C$7:$C$106,MATCH(B89,'Locacoes'!$A$7:$A$106,0))-INDEX('Equipamentos'!$G$7:$G$106,MATCH(C89,'Equipamentos'!$A$7:$A$106,0))/1440))</x:f>
      </x:c>
      <x:c r="H89" s="12" t="str">
        <x:f>IF(A89="","",IF(OR(COUNTIFS('Locacoes'!$A$7:$A$106,B89)&lt;&gt;1,COUNTIFS('Equipamentos'!$A$7:$A$106,C89)&lt;&gt;1),"n.a.",IF(F89&lt;&gt;"",F89,INDEX('Locacoes'!$D$7:$D$106,MATCH(B89,'Locacoes'!$A$7:$A$106,0))+INDEX('Equipamentos'!$H$7:$H$106,MATCH(C89,'Equipamentos'!$A$7:$A$106,0))/1440)))</x:f>
      </x:c>
      <x:c r="I89" s="9" t="str">
        <x:f>IF(A89="","",IF(COUNTIFS('Locacoes'!$A$7:$A$106,B89)&lt;&gt;1,0,IF(OR(INDEX('Locacoes'!$E$7:$E$106,MATCH(B89,'Locacoes'!$A$7:$A$106,0))="draft",INDEX('Locacoes'!$E$7:$E$106,MATCH(B89,'Locacoes'!$A$7:$A$106,0))="cancelled"),0,1)))</x:f>
      </x:c>
      <x:c r="J89" s="9" t="str">
        <x:f>IF(COUNTA(A89:F89)=0,"",IF(OR(A89="",COUNTIFS($A$7:$A$106,A89)&lt;&gt;1,COUNTIFS('Locacoes'!$A$7:$A$106,B89)&lt;&gt;1,COUNTIFS('Equipamentos'!$A$7:$A$106,C89)&lt;&gt;1,COUNT(D89:E89)&lt;&gt;2,D89&lt;=0,D89&lt;&gt;INT(D89),E89&lt;0,E89&lt;&gt;INT(E89),COUNT(G89:H89)&lt;&gt;2,H89&lt;=G89,AND(F89&lt;&gt;"",NOT(ISNUMBER(F89)))) ,"REVISAR item","OK"))</x:f>
      </x:c>
      <x:c r="K89" s="9" t="str">
        <x:f>IF(A89="","",IF(J89&lt;&gt;"OK","n.a.",MAX(1,ROUNDUP(INDEX('Locacoes'!$D$7:$D$106,MATCH(B89,'Locacoes'!$A$7:$A$106,0))-INDEX('Locacoes'!$C$7:$C$106,MATCH(B89,'Locacoes'!$A$7:$A$106,0)),0))))</x:f>
      </x:c>
      <x:c r="L89" s="9" t="str">
        <x:f>IF(A89="","",IF(J89&lt;&gt;"OK","n.a.",D89*E89*K89))</x:f>
      </x:c>
      <x:c r="M89" s="9" t="str">
        <x:f>IF(A89="","",SUMIFS('Devolucoes'!$D$7:$D$106,'Devolucoes'!$B$7:$B$106,A89)+SUMIFS('Devolucoes'!$E$7:$E$106,'Devolucoes'!$B$7:$B$106,A89))</x:f>
      </x:c>
      <x:c r="N89" s="9" t="str">
        <x:f>IF(A89="","",D89-M89)</x:f>
      </x:c>
    </x:row>
    <x:row r="90" ht="23" customHeight="1">
      <x:c r="A90" s="10"/>
      <x:c r="B90" s="10"/>
      <x:c r="C90" s="10"/>
      <x:c r="D90" s="10"/>
      <x:c r="E90" s="10"/>
      <x:c r="F90" s="11"/>
      <x:c r="G90" s="12" t="str">
        <x:f>IF(A90="","",IF(OR(COUNTIFS('Locacoes'!$A$7:$A$106,B90)&lt;&gt;1,COUNTIFS('Equipamentos'!$A$7:$A$106,C90)&lt;&gt;1),"n.a.",INDEX('Locacoes'!$C$7:$C$106,MATCH(B90,'Locacoes'!$A$7:$A$106,0))-INDEX('Equipamentos'!$G$7:$G$106,MATCH(C90,'Equipamentos'!$A$7:$A$106,0))/1440))</x:f>
      </x:c>
      <x:c r="H90" s="12" t="str">
        <x:f>IF(A90="","",IF(OR(COUNTIFS('Locacoes'!$A$7:$A$106,B90)&lt;&gt;1,COUNTIFS('Equipamentos'!$A$7:$A$106,C90)&lt;&gt;1),"n.a.",IF(F90&lt;&gt;"",F90,INDEX('Locacoes'!$D$7:$D$106,MATCH(B90,'Locacoes'!$A$7:$A$106,0))+INDEX('Equipamentos'!$H$7:$H$106,MATCH(C90,'Equipamentos'!$A$7:$A$106,0))/1440)))</x:f>
      </x:c>
      <x:c r="I90" s="9" t="str">
        <x:f>IF(A90="","",IF(COUNTIFS('Locacoes'!$A$7:$A$106,B90)&lt;&gt;1,0,IF(OR(INDEX('Locacoes'!$E$7:$E$106,MATCH(B90,'Locacoes'!$A$7:$A$106,0))="draft",INDEX('Locacoes'!$E$7:$E$106,MATCH(B90,'Locacoes'!$A$7:$A$106,0))="cancelled"),0,1)))</x:f>
      </x:c>
      <x:c r="J90" s="9" t="str">
        <x:f>IF(COUNTA(A90:F90)=0,"",IF(OR(A90="",COUNTIFS($A$7:$A$106,A90)&lt;&gt;1,COUNTIFS('Locacoes'!$A$7:$A$106,B90)&lt;&gt;1,COUNTIFS('Equipamentos'!$A$7:$A$106,C90)&lt;&gt;1,COUNT(D90:E90)&lt;&gt;2,D90&lt;=0,D90&lt;&gt;INT(D90),E90&lt;0,E90&lt;&gt;INT(E90),COUNT(G90:H90)&lt;&gt;2,H90&lt;=G90,AND(F90&lt;&gt;"",NOT(ISNUMBER(F90)))) ,"REVISAR item","OK"))</x:f>
      </x:c>
      <x:c r="K90" s="9" t="str">
        <x:f>IF(A90="","",IF(J90&lt;&gt;"OK","n.a.",MAX(1,ROUNDUP(INDEX('Locacoes'!$D$7:$D$106,MATCH(B90,'Locacoes'!$A$7:$A$106,0))-INDEX('Locacoes'!$C$7:$C$106,MATCH(B90,'Locacoes'!$A$7:$A$106,0)),0))))</x:f>
      </x:c>
      <x:c r="L90" s="9" t="str">
        <x:f>IF(A90="","",IF(J90&lt;&gt;"OK","n.a.",D90*E90*K90))</x:f>
      </x:c>
      <x:c r="M90" s="9" t="str">
        <x:f>IF(A90="","",SUMIFS('Devolucoes'!$D$7:$D$106,'Devolucoes'!$B$7:$B$106,A90)+SUMIFS('Devolucoes'!$E$7:$E$106,'Devolucoes'!$B$7:$B$106,A90))</x:f>
      </x:c>
      <x:c r="N90" s="9" t="str">
        <x:f>IF(A90="","",D90-M90)</x:f>
      </x:c>
    </x:row>
    <x:row r="91" ht="23" customHeight="1">
      <x:c r="A91" s="10"/>
      <x:c r="B91" s="10"/>
      <x:c r="C91" s="10"/>
      <x:c r="D91" s="10"/>
      <x:c r="E91" s="10"/>
      <x:c r="F91" s="11"/>
      <x:c r="G91" s="12" t="str">
        <x:f>IF(A91="","",IF(OR(COUNTIFS('Locacoes'!$A$7:$A$106,B91)&lt;&gt;1,COUNTIFS('Equipamentos'!$A$7:$A$106,C91)&lt;&gt;1),"n.a.",INDEX('Locacoes'!$C$7:$C$106,MATCH(B91,'Locacoes'!$A$7:$A$106,0))-INDEX('Equipamentos'!$G$7:$G$106,MATCH(C91,'Equipamentos'!$A$7:$A$106,0))/1440))</x:f>
      </x:c>
      <x:c r="H91" s="12" t="str">
        <x:f>IF(A91="","",IF(OR(COUNTIFS('Locacoes'!$A$7:$A$106,B91)&lt;&gt;1,COUNTIFS('Equipamentos'!$A$7:$A$106,C91)&lt;&gt;1),"n.a.",IF(F91&lt;&gt;"",F91,INDEX('Locacoes'!$D$7:$D$106,MATCH(B91,'Locacoes'!$A$7:$A$106,0))+INDEX('Equipamentos'!$H$7:$H$106,MATCH(C91,'Equipamentos'!$A$7:$A$106,0))/1440)))</x:f>
      </x:c>
      <x:c r="I91" s="9" t="str">
        <x:f>IF(A91="","",IF(COUNTIFS('Locacoes'!$A$7:$A$106,B91)&lt;&gt;1,0,IF(OR(INDEX('Locacoes'!$E$7:$E$106,MATCH(B91,'Locacoes'!$A$7:$A$106,0))="draft",INDEX('Locacoes'!$E$7:$E$106,MATCH(B91,'Locacoes'!$A$7:$A$106,0))="cancelled"),0,1)))</x:f>
      </x:c>
      <x:c r="J91" s="9" t="str">
        <x:f>IF(COUNTA(A91:F91)=0,"",IF(OR(A91="",COUNTIFS($A$7:$A$106,A91)&lt;&gt;1,COUNTIFS('Locacoes'!$A$7:$A$106,B91)&lt;&gt;1,COUNTIFS('Equipamentos'!$A$7:$A$106,C91)&lt;&gt;1,COUNT(D91:E91)&lt;&gt;2,D91&lt;=0,D91&lt;&gt;INT(D91),E91&lt;0,E91&lt;&gt;INT(E91),COUNT(G91:H91)&lt;&gt;2,H91&lt;=G91,AND(F91&lt;&gt;"",NOT(ISNUMBER(F91)))) ,"REVISAR item","OK"))</x:f>
      </x:c>
      <x:c r="K91" s="9" t="str">
        <x:f>IF(A91="","",IF(J91&lt;&gt;"OK","n.a.",MAX(1,ROUNDUP(INDEX('Locacoes'!$D$7:$D$106,MATCH(B91,'Locacoes'!$A$7:$A$106,0))-INDEX('Locacoes'!$C$7:$C$106,MATCH(B91,'Locacoes'!$A$7:$A$106,0)),0))))</x:f>
      </x:c>
      <x:c r="L91" s="9" t="str">
        <x:f>IF(A91="","",IF(J91&lt;&gt;"OK","n.a.",D91*E91*K91))</x:f>
      </x:c>
      <x:c r="M91" s="9" t="str">
        <x:f>IF(A91="","",SUMIFS('Devolucoes'!$D$7:$D$106,'Devolucoes'!$B$7:$B$106,A91)+SUMIFS('Devolucoes'!$E$7:$E$106,'Devolucoes'!$B$7:$B$106,A91))</x:f>
      </x:c>
      <x:c r="N91" s="9" t="str">
        <x:f>IF(A91="","",D91-M91)</x:f>
      </x:c>
    </x:row>
    <x:row r="92" ht="23" customHeight="1">
      <x:c r="A92" s="10"/>
      <x:c r="B92" s="10"/>
      <x:c r="C92" s="10"/>
      <x:c r="D92" s="10"/>
      <x:c r="E92" s="10"/>
      <x:c r="F92" s="11"/>
      <x:c r="G92" s="12" t="str">
        <x:f>IF(A92="","",IF(OR(COUNTIFS('Locacoes'!$A$7:$A$106,B92)&lt;&gt;1,COUNTIFS('Equipamentos'!$A$7:$A$106,C92)&lt;&gt;1),"n.a.",INDEX('Locacoes'!$C$7:$C$106,MATCH(B92,'Locacoes'!$A$7:$A$106,0))-INDEX('Equipamentos'!$G$7:$G$106,MATCH(C92,'Equipamentos'!$A$7:$A$106,0))/1440))</x:f>
      </x:c>
      <x:c r="H92" s="12" t="str">
        <x:f>IF(A92="","",IF(OR(COUNTIFS('Locacoes'!$A$7:$A$106,B92)&lt;&gt;1,COUNTIFS('Equipamentos'!$A$7:$A$106,C92)&lt;&gt;1),"n.a.",IF(F92&lt;&gt;"",F92,INDEX('Locacoes'!$D$7:$D$106,MATCH(B92,'Locacoes'!$A$7:$A$106,0))+INDEX('Equipamentos'!$H$7:$H$106,MATCH(C92,'Equipamentos'!$A$7:$A$106,0))/1440)))</x:f>
      </x:c>
      <x:c r="I92" s="9" t="str">
        <x:f>IF(A92="","",IF(COUNTIFS('Locacoes'!$A$7:$A$106,B92)&lt;&gt;1,0,IF(OR(INDEX('Locacoes'!$E$7:$E$106,MATCH(B92,'Locacoes'!$A$7:$A$106,0))="draft",INDEX('Locacoes'!$E$7:$E$106,MATCH(B92,'Locacoes'!$A$7:$A$106,0))="cancelled"),0,1)))</x:f>
      </x:c>
      <x:c r="J92" s="9" t="str">
        <x:f>IF(COUNTA(A92:F92)=0,"",IF(OR(A92="",COUNTIFS($A$7:$A$106,A92)&lt;&gt;1,COUNTIFS('Locacoes'!$A$7:$A$106,B92)&lt;&gt;1,COUNTIFS('Equipamentos'!$A$7:$A$106,C92)&lt;&gt;1,COUNT(D92:E92)&lt;&gt;2,D92&lt;=0,D92&lt;&gt;INT(D92),E92&lt;0,E92&lt;&gt;INT(E92),COUNT(G92:H92)&lt;&gt;2,H92&lt;=G92,AND(F92&lt;&gt;"",NOT(ISNUMBER(F92)))) ,"REVISAR item","OK"))</x:f>
      </x:c>
      <x:c r="K92" s="9" t="str">
        <x:f>IF(A92="","",IF(J92&lt;&gt;"OK","n.a.",MAX(1,ROUNDUP(INDEX('Locacoes'!$D$7:$D$106,MATCH(B92,'Locacoes'!$A$7:$A$106,0))-INDEX('Locacoes'!$C$7:$C$106,MATCH(B92,'Locacoes'!$A$7:$A$106,0)),0))))</x:f>
      </x:c>
      <x:c r="L92" s="9" t="str">
        <x:f>IF(A92="","",IF(J92&lt;&gt;"OK","n.a.",D92*E92*K92))</x:f>
      </x:c>
      <x:c r="M92" s="9" t="str">
        <x:f>IF(A92="","",SUMIFS('Devolucoes'!$D$7:$D$106,'Devolucoes'!$B$7:$B$106,A92)+SUMIFS('Devolucoes'!$E$7:$E$106,'Devolucoes'!$B$7:$B$106,A92))</x:f>
      </x:c>
      <x:c r="N92" s="9" t="str">
        <x:f>IF(A92="","",D92-M92)</x:f>
      </x:c>
    </x:row>
    <x:row r="93" ht="23" customHeight="1">
      <x:c r="A93" s="10"/>
      <x:c r="B93" s="10"/>
      <x:c r="C93" s="10"/>
      <x:c r="D93" s="10"/>
      <x:c r="E93" s="10"/>
      <x:c r="F93" s="11"/>
      <x:c r="G93" s="12" t="str">
        <x:f>IF(A93="","",IF(OR(COUNTIFS('Locacoes'!$A$7:$A$106,B93)&lt;&gt;1,COUNTIFS('Equipamentos'!$A$7:$A$106,C93)&lt;&gt;1),"n.a.",INDEX('Locacoes'!$C$7:$C$106,MATCH(B93,'Locacoes'!$A$7:$A$106,0))-INDEX('Equipamentos'!$G$7:$G$106,MATCH(C93,'Equipamentos'!$A$7:$A$106,0))/1440))</x:f>
      </x:c>
      <x:c r="H93" s="12" t="str">
        <x:f>IF(A93="","",IF(OR(COUNTIFS('Locacoes'!$A$7:$A$106,B93)&lt;&gt;1,COUNTIFS('Equipamentos'!$A$7:$A$106,C93)&lt;&gt;1),"n.a.",IF(F93&lt;&gt;"",F93,INDEX('Locacoes'!$D$7:$D$106,MATCH(B93,'Locacoes'!$A$7:$A$106,0))+INDEX('Equipamentos'!$H$7:$H$106,MATCH(C93,'Equipamentos'!$A$7:$A$106,0))/1440)))</x:f>
      </x:c>
      <x:c r="I93" s="9" t="str">
        <x:f>IF(A93="","",IF(COUNTIFS('Locacoes'!$A$7:$A$106,B93)&lt;&gt;1,0,IF(OR(INDEX('Locacoes'!$E$7:$E$106,MATCH(B93,'Locacoes'!$A$7:$A$106,0))="draft",INDEX('Locacoes'!$E$7:$E$106,MATCH(B93,'Locacoes'!$A$7:$A$106,0))="cancelled"),0,1)))</x:f>
      </x:c>
      <x:c r="J93" s="9" t="str">
        <x:f>IF(COUNTA(A93:F93)=0,"",IF(OR(A93="",COUNTIFS($A$7:$A$106,A93)&lt;&gt;1,COUNTIFS('Locacoes'!$A$7:$A$106,B93)&lt;&gt;1,COUNTIFS('Equipamentos'!$A$7:$A$106,C93)&lt;&gt;1,COUNT(D93:E93)&lt;&gt;2,D93&lt;=0,D93&lt;&gt;INT(D93),E93&lt;0,E93&lt;&gt;INT(E93),COUNT(G93:H93)&lt;&gt;2,H93&lt;=G93,AND(F93&lt;&gt;"",NOT(ISNUMBER(F93)))) ,"REVISAR item","OK"))</x:f>
      </x:c>
      <x:c r="K93" s="9" t="str">
        <x:f>IF(A93="","",IF(J93&lt;&gt;"OK","n.a.",MAX(1,ROUNDUP(INDEX('Locacoes'!$D$7:$D$106,MATCH(B93,'Locacoes'!$A$7:$A$106,0))-INDEX('Locacoes'!$C$7:$C$106,MATCH(B93,'Locacoes'!$A$7:$A$106,0)),0))))</x:f>
      </x:c>
      <x:c r="L93" s="9" t="str">
        <x:f>IF(A93="","",IF(J93&lt;&gt;"OK","n.a.",D93*E93*K93))</x:f>
      </x:c>
      <x:c r="M93" s="9" t="str">
        <x:f>IF(A93="","",SUMIFS('Devolucoes'!$D$7:$D$106,'Devolucoes'!$B$7:$B$106,A93)+SUMIFS('Devolucoes'!$E$7:$E$106,'Devolucoes'!$B$7:$B$106,A93))</x:f>
      </x:c>
      <x:c r="N93" s="9" t="str">
        <x:f>IF(A93="","",D93-M93)</x:f>
      </x:c>
    </x:row>
    <x:row r="94" ht="23" customHeight="1">
      <x:c r="A94" s="10"/>
      <x:c r="B94" s="10"/>
      <x:c r="C94" s="10"/>
      <x:c r="D94" s="10"/>
      <x:c r="E94" s="10"/>
      <x:c r="F94" s="11"/>
      <x:c r="G94" s="12" t="str">
        <x:f>IF(A94="","",IF(OR(COUNTIFS('Locacoes'!$A$7:$A$106,B94)&lt;&gt;1,COUNTIFS('Equipamentos'!$A$7:$A$106,C94)&lt;&gt;1),"n.a.",INDEX('Locacoes'!$C$7:$C$106,MATCH(B94,'Locacoes'!$A$7:$A$106,0))-INDEX('Equipamentos'!$G$7:$G$106,MATCH(C94,'Equipamentos'!$A$7:$A$106,0))/1440))</x:f>
      </x:c>
      <x:c r="H94" s="12" t="str">
        <x:f>IF(A94="","",IF(OR(COUNTIFS('Locacoes'!$A$7:$A$106,B94)&lt;&gt;1,COUNTIFS('Equipamentos'!$A$7:$A$106,C94)&lt;&gt;1),"n.a.",IF(F94&lt;&gt;"",F94,INDEX('Locacoes'!$D$7:$D$106,MATCH(B94,'Locacoes'!$A$7:$A$106,0))+INDEX('Equipamentos'!$H$7:$H$106,MATCH(C94,'Equipamentos'!$A$7:$A$106,0))/1440)))</x:f>
      </x:c>
      <x:c r="I94" s="9" t="str">
        <x:f>IF(A94="","",IF(COUNTIFS('Locacoes'!$A$7:$A$106,B94)&lt;&gt;1,0,IF(OR(INDEX('Locacoes'!$E$7:$E$106,MATCH(B94,'Locacoes'!$A$7:$A$106,0))="draft",INDEX('Locacoes'!$E$7:$E$106,MATCH(B94,'Locacoes'!$A$7:$A$106,0))="cancelled"),0,1)))</x:f>
      </x:c>
      <x:c r="J94" s="9" t="str">
        <x:f>IF(COUNTA(A94:F94)=0,"",IF(OR(A94="",COUNTIFS($A$7:$A$106,A94)&lt;&gt;1,COUNTIFS('Locacoes'!$A$7:$A$106,B94)&lt;&gt;1,COUNTIFS('Equipamentos'!$A$7:$A$106,C94)&lt;&gt;1,COUNT(D94:E94)&lt;&gt;2,D94&lt;=0,D94&lt;&gt;INT(D94),E94&lt;0,E94&lt;&gt;INT(E94),COUNT(G94:H94)&lt;&gt;2,H94&lt;=G94,AND(F94&lt;&gt;"",NOT(ISNUMBER(F94)))) ,"REVISAR item","OK"))</x:f>
      </x:c>
      <x:c r="K94" s="9" t="str">
        <x:f>IF(A94="","",IF(J94&lt;&gt;"OK","n.a.",MAX(1,ROUNDUP(INDEX('Locacoes'!$D$7:$D$106,MATCH(B94,'Locacoes'!$A$7:$A$106,0))-INDEX('Locacoes'!$C$7:$C$106,MATCH(B94,'Locacoes'!$A$7:$A$106,0)),0))))</x:f>
      </x:c>
      <x:c r="L94" s="9" t="str">
        <x:f>IF(A94="","",IF(J94&lt;&gt;"OK","n.a.",D94*E94*K94))</x:f>
      </x:c>
      <x:c r="M94" s="9" t="str">
        <x:f>IF(A94="","",SUMIFS('Devolucoes'!$D$7:$D$106,'Devolucoes'!$B$7:$B$106,A94)+SUMIFS('Devolucoes'!$E$7:$E$106,'Devolucoes'!$B$7:$B$106,A94))</x:f>
      </x:c>
      <x:c r="N94" s="9" t="str">
        <x:f>IF(A94="","",D94-M94)</x:f>
      </x:c>
    </x:row>
    <x:row r="95" ht="23" customHeight="1">
      <x:c r="A95" s="10"/>
      <x:c r="B95" s="10"/>
      <x:c r="C95" s="10"/>
      <x:c r="D95" s="10"/>
      <x:c r="E95" s="10"/>
      <x:c r="F95" s="11"/>
      <x:c r="G95" s="12" t="str">
        <x:f>IF(A95="","",IF(OR(COUNTIFS('Locacoes'!$A$7:$A$106,B95)&lt;&gt;1,COUNTIFS('Equipamentos'!$A$7:$A$106,C95)&lt;&gt;1),"n.a.",INDEX('Locacoes'!$C$7:$C$106,MATCH(B95,'Locacoes'!$A$7:$A$106,0))-INDEX('Equipamentos'!$G$7:$G$106,MATCH(C95,'Equipamentos'!$A$7:$A$106,0))/1440))</x:f>
      </x:c>
      <x:c r="H95" s="12" t="str">
        <x:f>IF(A95="","",IF(OR(COUNTIFS('Locacoes'!$A$7:$A$106,B95)&lt;&gt;1,COUNTIFS('Equipamentos'!$A$7:$A$106,C95)&lt;&gt;1),"n.a.",IF(F95&lt;&gt;"",F95,INDEX('Locacoes'!$D$7:$D$106,MATCH(B95,'Locacoes'!$A$7:$A$106,0))+INDEX('Equipamentos'!$H$7:$H$106,MATCH(C95,'Equipamentos'!$A$7:$A$106,0))/1440)))</x:f>
      </x:c>
      <x:c r="I95" s="9" t="str">
        <x:f>IF(A95="","",IF(COUNTIFS('Locacoes'!$A$7:$A$106,B95)&lt;&gt;1,0,IF(OR(INDEX('Locacoes'!$E$7:$E$106,MATCH(B95,'Locacoes'!$A$7:$A$106,0))="draft",INDEX('Locacoes'!$E$7:$E$106,MATCH(B95,'Locacoes'!$A$7:$A$106,0))="cancelled"),0,1)))</x:f>
      </x:c>
      <x:c r="J95" s="9" t="str">
        <x:f>IF(COUNTA(A95:F95)=0,"",IF(OR(A95="",COUNTIFS($A$7:$A$106,A95)&lt;&gt;1,COUNTIFS('Locacoes'!$A$7:$A$106,B95)&lt;&gt;1,COUNTIFS('Equipamentos'!$A$7:$A$106,C95)&lt;&gt;1,COUNT(D95:E95)&lt;&gt;2,D95&lt;=0,D95&lt;&gt;INT(D95),E95&lt;0,E95&lt;&gt;INT(E95),COUNT(G95:H95)&lt;&gt;2,H95&lt;=G95,AND(F95&lt;&gt;"",NOT(ISNUMBER(F95)))) ,"REVISAR item","OK"))</x:f>
      </x:c>
      <x:c r="K95" s="9" t="str">
        <x:f>IF(A95="","",IF(J95&lt;&gt;"OK","n.a.",MAX(1,ROUNDUP(INDEX('Locacoes'!$D$7:$D$106,MATCH(B95,'Locacoes'!$A$7:$A$106,0))-INDEX('Locacoes'!$C$7:$C$106,MATCH(B95,'Locacoes'!$A$7:$A$106,0)),0))))</x:f>
      </x:c>
      <x:c r="L95" s="9" t="str">
        <x:f>IF(A95="","",IF(J95&lt;&gt;"OK","n.a.",D95*E95*K95))</x:f>
      </x:c>
      <x:c r="M95" s="9" t="str">
        <x:f>IF(A95="","",SUMIFS('Devolucoes'!$D$7:$D$106,'Devolucoes'!$B$7:$B$106,A95)+SUMIFS('Devolucoes'!$E$7:$E$106,'Devolucoes'!$B$7:$B$106,A95))</x:f>
      </x:c>
      <x:c r="N95" s="9" t="str">
        <x:f>IF(A95="","",D95-M95)</x:f>
      </x:c>
    </x:row>
    <x:row r="96" ht="23" customHeight="1">
      <x:c r="A96" s="10"/>
      <x:c r="B96" s="10"/>
      <x:c r="C96" s="10"/>
      <x:c r="D96" s="10"/>
      <x:c r="E96" s="10"/>
      <x:c r="F96" s="11"/>
      <x:c r="G96" s="12" t="str">
        <x:f>IF(A96="","",IF(OR(COUNTIFS('Locacoes'!$A$7:$A$106,B96)&lt;&gt;1,COUNTIFS('Equipamentos'!$A$7:$A$106,C96)&lt;&gt;1),"n.a.",INDEX('Locacoes'!$C$7:$C$106,MATCH(B96,'Locacoes'!$A$7:$A$106,0))-INDEX('Equipamentos'!$G$7:$G$106,MATCH(C96,'Equipamentos'!$A$7:$A$106,0))/1440))</x:f>
      </x:c>
      <x:c r="H96" s="12" t="str">
        <x:f>IF(A96="","",IF(OR(COUNTIFS('Locacoes'!$A$7:$A$106,B96)&lt;&gt;1,COUNTIFS('Equipamentos'!$A$7:$A$106,C96)&lt;&gt;1),"n.a.",IF(F96&lt;&gt;"",F96,INDEX('Locacoes'!$D$7:$D$106,MATCH(B96,'Locacoes'!$A$7:$A$106,0))+INDEX('Equipamentos'!$H$7:$H$106,MATCH(C96,'Equipamentos'!$A$7:$A$106,0))/1440)))</x:f>
      </x:c>
      <x:c r="I96" s="9" t="str">
        <x:f>IF(A96="","",IF(COUNTIFS('Locacoes'!$A$7:$A$106,B96)&lt;&gt;1,0,IF(OR(INDEX('Locacoes'!$E$7:$E$106,MATCH(B96,'Locacoes'!$A$7:$A$106,0))="draft",INDEX('Locacoes'!$E$7:$E$106,MATCH(B96,'Locacoes'!$A$7:$A$106,0))="cancelled"),0,1)))</x:f>
      </x:c>
      <x:c r="J96" s="9" t="str">
        <x:f>IF(COUNTA(A96:F96)=0,"",IF(OR(A96="",COUNTIFS($A$7:$A$106,A96)&lt;&gt;1,COUNTIFS('Locacoes'!$A$7:$A$106,B96)&lt;&gt;1,COUNTIFS('Equipamentos'!$A$7:$A$106,C96)&lt;&gt;1,COUNT(D96:E96)&lt;&gt;2,D96&lt;=0,D96&lt;&gt;INT(D96),E96&lt;0,E96&lt;&gt;INT(E96),COUNT(G96:H96)&lt;&gt;2,H96&lt;=G96,AND(F96&lt;&gt;"",NOT(ISNUMBER(F96)))) ,"REVISAR item","OK"))</x:f>
      </x:c>
      <x:c r="K96" s="9" t="str">
        <x:f>IF(A96="","",IF(J96&lt;&gt;"OK","n.a.",MAX(1,ROUNDUP(INDEX('Locacoes'!$D$7:$D$106,MATCH(B96,'Locacoes'!$A$7:$A$106,0))-INDEX('Locacoes'!$C$7:$C$106,MATCH(B96,'Locacoes'!$A$7:$A$106,0)),0))))</x:f>
      </x:c>
      <x:c r="L96" s="9" t="str">
        <x:f>IF(A96="","",IF(J96&lt;&gt;"OK","n.a.",D96*E96*K96))</x:f>
      </x:c>
      <x:c r="M96" s="9" t="str">
        <x:f>IF(A96="","",SUMIFS('Devolucoes'!$D$7:$D$106,'Devolucoes'!$B$7:$B$106,A96)+SUMIFS('Devolucoes'!$E$7:$E$106,'Devolucoes'!$B$7:$B$106,A96))</x:f>
      </x:c>
      <x:c r="N96" s="9" t="str">
        <x:f>IF(A96="","",D96-M96)</x:f>
      </x:c>
    </x:row>
    <x:row r="97" ht="23" customHeight="1">
      <x:c r="A97" s="10"/>
      <x:c r="B97" s="10"/>
      <x:c r="C97" s="10"/>
      <x:c r="D97" s="10"/>
      <x:c r="E97" s="10"/>
      <x:c r="F97" s="11"/>
      <x:c r="G97" s="12" t="str">
        <x:f>IF(A97="","",IF(OR(COUNTIFS('Locacoes'!$A$7:$A$106,B97)&lt;&gt;1,COUNTIFS('Equipamentos'!$A$7:$A$106,C97)&lt;&gt;1),"n.a.",INDEX('Locacoes'!$C$7:$C$106,MATCH(B97,'Locacoes'!$A$7:$A$106,0))-INDEX('Equipamentos'!$G$7:$G$106,MATCH(C97,'Equipamentos'!$A$7:$A$106,0))/1440))</x:f>
      </x:c>
      <x:c r="H97" s="12" t="str">
        <x:f>IF(A97="","",IF(OR(COUNTIFS('Locacoes'!$A$7:$A$106,B97)&lt;&gt;1,COUNTIFS('Equipamentos'!$A$7:$A$106,C97)&lt;&gt;1),"n.a.",IF(F97&lt;&gt;"",F97,INDEX('Locacoes'!$D$7:$D$106,MATCH(B97,'Locacoes'!$A$7:$A$106,0))+INDEX('Equipamentos'!$H$7:$H$106,MATCH(C97,'Equipamentos'!$A$7:$A$106,0))/1440)))</x:f>
      </x:c>
      <x:c r="I97" s="9" t="str">
        <x:f>IF(A97="","",IF(COUNTIFS('Locacoes'!$A$7:$A$106,B97)&lt;&gt;1,0,IF(OR(INDEX('Locacoes'!$E$7:$E$106,MATCH(B97,'Locacoes'!$A$7:$A$106,0))="draft",INDEX('Locacoes'!$E$7:$E$106,MATCH(B97,'Locacoes'!$A$7:$A$106,0))="cancelled"),0,1)))</x:f>
      </x:c>
      <x:c r="J97" s="9" t="str">
        <x:f>IF(COUNTA(A97:F97)=0,"",IF(OR(A97="",COUNTIFS($A$7:$A$106,A97)&lt;&gt;1,COUNTIFS('Locacoes'!$A$7:$A$106,B97)&lt;&gt;1,COUNTIFS('Equipamentos'!$A$7:$A$106,C97)&lt;&gt;1,COUNT(D97:E97)&lt;&gt;2,D97&lt;=0,D97&lt;&gt;INT(D97),E97&lt;0,E97&lt;&gt;INT(E97),COUNT(G97:H97)&lt;&gt;2,H97&lt;=G97,AND(F97&lt;&gt;"",NOT(ISNUMBER(F97)))) ,"REVISAR item","OK"))</x:f>
      </x:c>
      <x:c r="K97" s="9" t="str">
        <x:f>IF(A97="","",IF(J97&lt;&gt;"OK","n.a.",MAX(1,ROUNDUP(INDEX('Locacoes'!$D$7:$D$106,MATCH(B97,'Locacoes'!$A$7:$A$106,0))-INDEX('Locacoes'!$C$7:$C$106,MATCH(B97,'Locacoes'!$A$7:$A$106,0)),0))))</x:f>
      </x:c>
      <x:c r="L97" s="9" t="str">
        <x:f>IF(A97="","",IF(J97&lt;&gt;"OK","n.a.",D97*E97*K97))</x:f>
      </x:c>
      <x:c r="M97" s="9" t="str">
        <x:f>IF(A97="","",SUMIFS('Devolucoes'!$D$7:$D$106,'Devolucoes'!$B$7:$B$106,A97)+SUMIFS('Devolucoes'!$E$7:$E$106,'Devolucoes'!$B$7:$B$106,A97))</x:f>
      </x:c>
      <x:c r="N97" s="9" t="str">
        <x:f>IF(A97="","",D97-M97)</x:f>
      </x:c>
    </x:row>
    <x:row r="98" ht="23" customHeight="1">
      <x:c r="A98" s="10"/>
      <x:c r="B98" s="10"/>
      <x:c r="C98" s="10"/>
      <x:c r="D98" s="10"/>
      <x:c r="E98" s="10"/>
      <x:c r="F98" s="11"/>
      <x:c r="G98" s="12" t="str">
        <x:f>IF(A98="","",IF(OR(COUNTIFS('Locacoes'!$A$7:$A$106,B98)&lt;&gt;1,COUNTIFS('Equipamentos'!$A$7:$A$106,C98)&lt;&gt;1),"n.a.",INDEX('Locacoes'!$C$7:$C$106,MATCH(B98,'Locacoes'!$A$7:$A$106,0))-INDEX('Equipamentos'!$G$7:$G$106,MATCH(C98,'Equipamentos'!$A$7:$A$106,0))/1440))</x:f>
      </x:c>
      <x:c r="H98" s="12" t="str">
        <x:f>IF(A98="","",IF(OR(COUNTIFS('Locacoes'!$A$7:$A$106,B98)&lt;&gt;1,COUNTIFS('Equipamentos'!$A$7:$A$106,C98)&lt;&gt;1),"n.a.",IF(F98&lt;&gt;"",F98,INDEX('Locacoes'!$D$7:$D$106,MATCH(B98,'Locacoes'!$A$7:$A$106,0))+INDEX('Equipamentos'!$H$7:$H$106,MATCH(C98,'Equipamentos'!$A$7:$A$106,0))/1440)))</x:f>
      </x:c>
      <x:c r="I98" s="9" t="str">
        <x:f>IF(A98="","",IF(COUNTIFS('Locacoes'!$A$7:$A$106,B98)&lt;&gt;1,0,IF(OR(INDEX('Locacoes'!$E$7:$E$106,MATCH(B98,'Locacoes'!$A$7:$A$106,0))="draft",INDEX('Locacoes'!$E$7:$E$106,MATCH(B98,'Locacoes'!$A$7:$A$106,0))="cancelled"),0,1)))</x:f>
      </x:c>
      <x:c r="J98" s="9" t="str">
        <x:f>IF(COUNTA(A98:F98)=0,"",IF(OR(A98="",COUNTIFS($A$7:$A$106,A98)&lt;&gt;1,COUNTIFS('Locacoes'!$A$7:$A$106,B98)&lt;&gt;1,COUNTIFS('Equipamentos'!$A$7:$A$106,C98)&lt;&gt;1,COUNT(D98:E98)&lt;&gt;2,D98&lt;=0,D98&lt;&gt;INT(D98),E98&lt;0,E98&lt;&gt;INT(E98),COUNT(G98:H98)&lt;&gt;2,H98&lt;=G98,AND(F98&lt;&gt;"",NOT(ISNUMBER(F98)))) ,"REVISAR item","OK"))</x:f>
      </x:c>
      <x:c r="K98" s="9" t="str">
        <x:f>IF(A98="","",IF(J98&lt;&gt;"OK","n.a.",MAX(1,ROUNDUP(INDEX('Locacoes'!$D$7:$D$106,MATCH(B98,'Locacoes'!$A$7:$A$106,0))-INDEX('Locacoes'!$C$7:$C$106,MATCH(B98,'Locacoes'!$A$7:$A$106,0)),0))))</x:f>
      </x:c>
      <x:c r="L98" s="9" t="str">
        <x:f>IF(A98="","",IF(J98&lt;&gt;"OK","n.a.",D98*E98*K98))</x:f>
      </x:c>
      <x:c r="M98" s="9" t="str">
        <x:f>IF(A98="","",SUMIFS('Devolucoes'!$D$7:$D$106,'Devolucoes'!$B$7:$B$106,A98)+SUMIFS('Devolucoes'!$E$7:$E$106,'Devolucoes'!$B$7:$B$106,A98))</x:f>
      </x:c>
      <x:c r="N98" s="9" t="str">
        <x:f>IF(A98="","",D98-M98)</x:f>
      </x:c>
    </x:row>
    <x:row r="99" ht="23" customHeight="1">
      <x:c r="A99" s="10"/>
      <x:c r="B99" s="10"/>
      <x:c r="C99" s="10"/>
      <x:c r="D99" s="10"/>
      <x:c r="E99" s="10"/>
      <x:c r="F99" s="11"/>
      <x:c r="G99" s="12" t="str">
        <x:f>IF(A99="","",IF(OR(COUNTIFS('Locacoes'!$A$7:$A$106,B99)&lt;&gt;1,COUNTIFS('Equipamentos'!$A$7:$A$106,C99)&lt;&gt;1),"n.a.",INDEX('Locacoes'!$C$7:$C$106,MATCH(B99,'Locacoes'!$A$7:$A$106,0))-INDEX('Equipamentos'!$G$7:$G$106,MATCH(C99,'Equipamentos'!$A$7:$A$106,0))/1440))</x:f>
      </x:c>
      <x:c r="H99" s="12" t="str">
        <x:f>IF(A99="","",IF(OR(COUNTIFS('Locacoes'!$A$7:$A$106,B99)&lt;&gt;1,COUNTIFS('Equipamentos'!$A$7:$A$106,C99)&lt;&gt;1),"n.a.",IF(F99&lt;&gt;"",F99,INDEX('Locacoes'!$D$7:$D$106,MATCH(B99,'Locacoes'!$A$7:$A$106,0))+INDEX('Equipamentos'!$H$7:$H$106,MATCH(C99,'Equipamentos'!$A$7:$A$106,0))/1440)))</x:f>
      </x:c>
      <x:c r="I99" s="9" t="str">
        <x:f>IF(A99="","",IF(COUNTIFS('Locacoes'!$A$7:$A$106,B99)&lt;&gt;1,0,IF(OR(INDEX('Locacoes'!$E$7:$E$106,MATCH(B99,'Locacoes'!$A$7:$A$106,0))="draft",INDEX('Locacoes'!$E$7:$E$106,MATCH(B99,'Locacoes'!$A$7:$A$106,0))="cancelled"),0,1)))</x:f>
      </x:c>
      <x:c r="J99" s="9" t="str">
        <x:f>IF(COUNTA(A99:F99)=0,"",IF(OR(A99="",COUNTIFS($A$7:$A$106,A99)&lt;&gt;1,COUNTIFS('Locacoes'!$A$7:$A$106,B99)&lt;&gt;1,COUNTIFS('Equipamentos'!$A$7:$A$106,C99)&lt;&gt;1,COUNT(D99:E99)&lt;&gt;2,D99&lt;=0,D99&lt;&gt;INT(D99),E99&lt;0,E99&lt;&gt;INT(E99),COUNT(G99:H99)&lt;&gt;2,H99&lt;=G99,AND(F99&lt;&gt;"",NOT(ISNUMBER(F99)))) ,"REVISAR item","OK"))</x:f>
      </x:c>
      <x:c r="K99" s="9" t="str">
        <x:f>IF(A99="","",IF(J99&lt;&gt;"OK","n.a.",MAX(1,ROUNDUP(INDEX('Locacoes'!$D$7:$D$106,MATCH(B99,'Locacoes'!$A$7:$A$106,0))-INDEX('Locacoes'!$C$7:$C$106,MATCH(B99,'Locacoes'!$A$7:$A$106,0)),0))))</x:f>
      </x:c>
      <x:c r="L99" s="9" t="str">
        <x:f>IF(A99="","",IF(J99&lt;&gt;"OK","n.a.",D99*E99*K99))</x:f>
      </x:c>
      <x:c r="M99" s="9" t="str">
        <x:f>IF(A99="","",SUMIFS('Devolucoes'!$D$7:$D$106,'Devolucoes'!$B$7:$B$106,A99)+SUMIFS('Devolucoes'!$E$7:$E$106,'Devolucoes'!$B$7:$B$106,A99))</x:f>
      </x:c>
      <x:c r="N99" s="9" t="str">
        <x:f>IF(A99="","",D99-M99)</x:f>
      </x:c>
    </x:row>
    <x:row r="100" ht="23" customHeight="1">
      <x:c r="A100" s="10"/>
      <x:c r="B100" s="10"/>
      <x:c r="C100" s="10"/>
      <x:c r="D100" s="10"/>
      <x:c r="E100" s="10"/>
      <x:c r="F100" s="11"/>
      <x:c r="G100" s="12" t="str">
        <x:f>IF(A100="","",IF(OR(COUNTIFS('Locacoes'!$A$7:$A$106,B100)&lt;&gt;1,COUNTIFS('Equipamentos'!$A$7:$A$106,C100)&lt;&gt;1),"n.a.",INDEX('Locacoes'!$C$7:$C$106,MATCH(B100,'Locacoes'!$A$7:$A$106,0))-INDEX('Equipamentos'!$G$7:$G$106,MATCH(C100,'Equipamentos'!$A$7:$A$106,0))/1440))</x:f>
      </x:c>
      <x:c r="H100" s="12" t="str">
        <x:f>IF(A100="","",IF(OR(COUNTIFS('Locacoes'!$A$7:$A$106,B100)&lt;&gt;1,COUNTIFS('Equipamentos'!$A$7:$A$106,C100)&lt;&gt;1),"n.a.",IF(F100&lt;&gt;"",F100,INDEX('Locacoes'!$D$7:$D$106,MATCH(B100,'Locacoes'!$A$7:$A$106,0))+INDEX('Equipamentos'!$H$7:$H$106,MATCH(C100,'Equipamentos'!$A$7:$A$106,0))/1440)))</x:f>
      </x:c>
      <x:c r="I100" s="9" t="str">
        <x:f>IF(A100="","",IF(COUNTIFS('Locacoes'!$A$7:$A$106,B100)&lt;&gt;1,0,IF(OR(INDEX('Locacoes'!$E$7:$E$106,MATCH(B100,'Locacoes'!$A$7:$A$106,0))="draft",INDEX('Locacoes'!$E$7:$E$106,MATCH(B100,'Locacoes'!$A$7:$A$106,0))="cancelled"),0,1)))</x:f>
      </x:c>
      <x:c r="J100" s="9" t="str">
        <x:f>IF(COUNTA(A100:F100)=0,"",IF(OR(A100="",COUNTIFS($A$7:$A$106,A100)&lt;&gt;1,COUNTIFS('Locacoes'!$A$7:$A$106,B100)&lt;&gt;1,COUNTIFS('Equipamentos'!$A$7:$A$106,C100)&lt;&gt;1,COUNT(D100:E100)&lt;&gt;2,D100&lt;=0,D100&lt;&gt;INT(D100),E100&lt;0,E100&lt;&gt;INT(E100),COUNT(G100:H100)&lt;&gt;2,H100&lt;=G100,AND(F100&lt;&gt;"",NOT(ISNUMBER(F100)))) ,"REVISAR item","OK"))</x:f>
      </x:c>
      <x:c r="K100" s="9" t="str">
        <x:f>IF(A100="","",IF(J100&lt;&gt;"OK","n.a.",MAX(1,ROUNDUP(INDEX('Locacoes'!$D$7:$D$106,MATCH(B100,'Locacoes'!$A$7:$A$106,0))-INDEX('Locacoes'!$C$7:$C$106,MATCH(B100,'Locacoes'!$A$7:$A$106,0)),0))))</x:f>
      </x:c>
      <x:c r="L100" s="9" t="str">
        <x:f>IF(A100="","",IF(J100&lt;&gt;"OK","n.a.",D100*E100*K100))</x:f>
      </x:c>
      <x:c r="M100" s="9" t="str">
        <x:f>IF(A100="","",SUMIFS('Devolucoes'!$D$7:$D$106,'Devolucoes'!$B$7:$B$106,A100)+SUMIFS('Devolucoes'!$E$7:$E$106,'Devolucoes'!$B$7:$B$106,A100))</x:f>
      </x:c>
      <x:c r="N100" s="9" t="str">
        <x:f>IF(A100="","",D100-M100)</x:f>
      </x:c>
    </x:row>
    <x:row r="101" ht="23" customHeight="1">
      <x:c r="A101" s="10"/>
      <x:c r="B101" s="10"/>
      <x:c r="C101" s="10"/>
      <x:c r="D101" s="10"/>
      <x:c r="E101" s="10"/>
      <x:c r="F101" s="11"/>
      <x:c r="G101" s="12" t="str">
        <x:f>IF(A101="","",IF(OR(COUNTIFS('Locacoes'!$A$7:$A$106,B101)&lt;&gt;1,COUNTIFS('Equipamentos'!$A$7:$A$106,C101)&lt;&gt;1),"n.a.",INDEX('Locacoes'!$C$7:$C$106,MATCH(B101,'Locacoes'!$A$7:$A$106,0))-INDEX('Equipamentos'!$G$7:$G$106,MATCH(C101,'Equipamentos'!$A$7:$A$106,0))/1440))</x:f>
      </x:c>
      <x:c r="H101" s="12" t="str">
        <x:f>IF(A101="","",IF(OR(COUNTIFS('Locacoes'!$A$7:$A$106,B101)&lt;&gt;1,COUNTIFS('Equipamentos'!$A$7:$A$106,C101)&lt;&gt;1),"n.a.",IF(F101&lt;&gt;"",F101,INDEX('Locacoes'!$D$7:$D$106,MATCH(B101,'Locacoes'!$A$7:$A$106,0))+INDEX('Equipamentos'!$H$7:$H$106,MATCH(C101,'Equipamentos'!$A$7:$A$106,0))/1440)))</x:f>
      </x:c>
      <x:c r="I101" s="9" t="str">
        <x:f>IF(A101="","",IF(COUNTIFS('Locacoes'!$A$7:$A$106,B101)&lt;&gt;1,0,IF(OR(INDEX('Locacoes'!$E$7:$E$106,MATCH(B101,'Locacoes'!$A$7:$A$106,0))="draft",INDEX('Locacoes'!$E$7:$E$106,MATCH(B101,'Locacoes'!$A$7:$A$106,0))="cancelled"),0,1)))</x:f>
      </x:c>
      <x:c r="J101" s="9" t="str">
        <x:f>IF(COUNTA(A101:F101)=0,"",IF(OR(A101="",COUNTIFS($A$7:$A$106,A101)&lt;&gt;1,COUNTIFS('Locacoes'!$A$7:$A$106,B101)&lt;&gt;1,COUNTIFS('Equipamentos'!$A$7:$A$106,C101)&lt;&gt;1,COUNT(D101:E101)&lt;&gt;2,D101&lt;=0,D101&lt;&gt;INT(D101),E101&lt;0,E101&lt;&gt;INT(E101),COUNT(G101:H101)&lt;&gt;2,H101&lt;=G101,AND(F101&lt;&gt;"",NOT(ISNUMBER(F101)))) ,"REVISAR item","OK"))</x:f>
      </x:c>
      <x:c r="K101" s="9" t="str">
        <x:f>IF(A101="","",IF(J101&lt;&gt;"OK","n.a.",MAX(1,ROUNDUP(INDEX('Locacoes'!$D$7:$D$106,MATCH(B101,'Locacoes'!$A$7:$A$106,0))-INDEX('Locacoes'!$C$7:$C$106,MATCH(B101,'Locacoes'!$A$7:$A$106,0)),0))))</x:f>
      </x:c>
      <x:c r="L101" s="9" t="str">
        <x:f>IF(A101="","",IF(J101&lt;&gt;"OK","n.a.",D101*E101*K101))</x:f>
      </x:c>
      <x:c r="M101" s="9" t="str">
        <x:f>IF(A101="","",SUMIFS('Devolucoes'!$D$7:$D$106,'Devolucoes'!$B$7:$B$106,A101)+SUMIFS('Devolucoes'!$E$7:$E$106,'Devolucoes'!$B$7:$B$106,A101))</x:f>
      </x:c>
      <x:c r="N101" s="9" t="str">
        <x:f>IF(A101="","",D101-M101)</x:f>
      </x:c>
    </x:row>
    <x:row r="102" ht="23" customHeight="1">
      <x:c r="A102" s="10"/>
      <x:c r="B102" s="10"/>
      <x:c r="C102" s="10"/>
      <x:c r="D102" s="10"/>
      <x:c r="E102" s="10"/>
      <x:c r="F102" s="11"/>
      <x:c r="G102" s="12" t="str">
        <x:f>IF(A102="","",IF(OR(COUNTIFS('Locacoes'!$A$7:$A$106,B102)&lt;&gt;1,COUNTIFS('Equipamentos'!$A$7:$A$106,C102)&lt;&gt;1),"n.a.",INDEX('Locacoes'!$C$7:$C$106,MATCH(B102,'Locacoes'!$A$7:$A$106,0))-INDEX('Equipamentos'!$G$7:$G$106,MATCH(C102,'Equipamentos'!$A$7:$A$106,0))/1440))</x:f>
      </x:c>
      <x:c r="H102" s="12" t="str">
        <x:f>IF(A102="","",IF(OR(COUNTIFS('Locacoes'!$A$7:$A$106,B102)&lt;&gt;1,COUNTIFS('Equipamentos'!$A$7:$A$106,C102)&lt;&gt;1),"n.a.",IF(F102&lt;&gt;"",F102,INDEX('Locacoes'!$D$7:$D$106,MATCH(B102,'Locacoes'!$A$7:$A$106,0))+INDEX('Equipamentos'!$H$7:$H$106,MATCH(C102,'Equipamentos'!$A$7:$A$106,0))/1440)))</x:f>
      </x:c>
      <x:c r="I102" s="9" t="str">
        <x:f>IF(A102="","",IF(COUNTIFS('Locacoes'!$A$7:$A$106,B102)&lt;&gt;1,0,IF(OR(INDEX('Locacoes'!$E$7:$E$106,MATCH(B102,'Locacoes'!$A$7:$A$106,0))="draft",INDEX('Locacoes'!$E$7:$E$106,MATCH(B102,'Locacoes'!$A$7:$A$106,0))="cancelled"),0,1)))</x:f>
      </x:c>
      <x:c r="J102" s="9" t="str">
        <x:f>IF(COUNTA(A102:F102)=0,"",IF(OR(A102="",COUNTIFS($A$7:$A$106,A102)&lt;&gt;1,COUNTIFS('Locacoes'!$A$7:$A$106,B102)&lt;&gt;1,COUNTIFS('Equipamentos'!$A$7:$A$106,C102)&lt;&gt;1,COUNT(D102:E102)&lt;&gt;2,D102&lt;=0,D102&lt;&gt;INT(D102),E102&lt;0,E102&lt;&gt;INT(E102),COUNT(G102:H102)&lt;&gt;2,H102&lt;=G102,AND(F102&lt;&gt;"",NOT(ISNUMBER(F102)))) ,"REVISAR item","OK"))</x:f>
      </x:c>
      <x:c r="K102" s="9" t="str">
        <x:f>IF(A102="","",IF(J102&lt;&gt;"OK","n.a.",MAX(1,ROUNDUP(INDEX('Locacoes'!$D$7:$D$106,MATCH(B102,'Locacoes'!$A$7:$A$106,0))-INDEX('Locacoes'!$C$7:$C$106,MATCH(B102,'Locacoes'!$A$7:$A$106,0)),0))))</x:f>
      </x:c>
      <x:c r="L102" s="9" t="str">
        <x:f>IF(A102="","",IF(J102&lt;&gt;"OK","n.a.",D102*E102*K102))</x:f>
      </x:c>
      <x:c r="M102" s="9" t="str">
        <x:f>IF(A102="","",SUMIFS('Devolucoes'!$D$7:$D$106,'Devolucoes'!$B$7:$B$106,A102)+SUMIFS('Devolucoes'!$E$7:$E$106,'Devolucoes'!$B$7:$B$106,A102))</x:f>
      </x:c>
      <x:c r="N102" s="9" t="str">
        <x:f>IF(A102="","",D102-M102)</x:f>
      </x:c>
    </x:row>
    <x:row r="103" ht="23" customHeight="1">
      <x:c r="A103" s="10"/>
      <x:c r="B103" s="10"/>
      <x:c r="C103" s="10"/>
      <x:c r="D103" s="10"/>
      <x:c r="E103" s="10"/>
      <x:c r="F103" s="11"/>
      <x:c r="G103" s="12" t="str">
        <x:f>IF(A103="","",IF(OR(COUNTIFS('Locacoes'!$A$7:$A$106,B103)&lt;&gt;1,COUNTIFS('Equipamentos'!$A$7:$A$106,C103)&lt;&gt;1),"n.a.",INDEX('Locacoes'!$C$7:$C$106,MATCH(B103,'Locacoes'!$A$7:$A$106,0))-INDEX('Equipamentos'!$G$7:$G$106,MATCH(C103,'Equipamentos'!$A$7:$A$106,0))/1440))</x:f>
      </x:c>
      <x:c r="H103" s="12" t="str">
        <x:f>IF(A103="","",IF(OR(COUNTIFS('Locacoes'!$A$7:$A$106,B103)&lt;&gt;1,COUNTIFS('Equipamentos'!$A$7:$A$106,C103)&lt;&gt;1),"n.a.",IF(F103&lt;&gt;"",F103,INDEX('Locacoes'!$D$7:$D$106,MATCH(B103,'Locacoes'!$A$7:$A$106,0))+INDEX('Equipamentos'!$H$7:$H$106,MATCH(C103,'Equipamentos'!$A$7:$A$106,0))/1440)))</x:f>
      </x:c>
      <x:c r="I103" s="9" t="str">
        <x:f>IF(A103="","",IF(COUNTIFS('Locacoes'!$A$7:$A$106,B103)&lt;&gt;1,0,IF(OR(INDEX('Locacoes'!$E$7:$E$106,MATCH(B103,'Locacoes'!$A$7:$A$106,0))="draft",INDEX('Locacoes'!$E$7:$E$106,MATCH(B103,'Locacoes'!$A$7:$A$106,0))="cancelled"),0,1)))</x:f>
      </x:c>
      <x:c r="J103" s="9" t="str">
        <x:f>IF(COUNTA(A103:F103)=0,"",IF(OR(A103="",COUNTIFS($A$7:$A$106,A103)&lt;&gt;1,COUNTIFS('Locacoes'!$A$7:$A$106,B103)&lt;&gt;1,COUNTIFS('Equipamentos'!$A$7:$A$106,C103)&lt;&gt;1,COUNT(D103:E103)&lt;&gt;2,D103&lt;=0,D103&lt;&gt;INT(D103),E103&lt;0,E103&lt;&gt;INT(E103),COUNT(G103:H103)&lt;&gt;2,H103&lt;=G103,AND(F103&lt;&gt;"",NOT(ISNUMBER(F103)))) ,"REVISAR item","OK"))</x:f>
      </x:c>
      <x:c r="K103" s="9" t="str">
        <x:f>IF(A103="","",IF(J103&lt;&gt;"OK","n.a.",MAX(1,ROUNDUP(INDEX('Locacoes'!$D$7:$D$106,MATCH(B103,'Locacoes'!$A$7:$A$106,0))-INDEX('Locacoes'!$C$7:$C$106,MATCH(B103,'Locacoes'!$A$7:$A$106,0)),0))))</x:f>
      </x:c>
      <x:c r="L103" s="9" t="str">
        <x:f>IF(A103="","",IF(J103&lt;&gt;"OK","n.a.",D103*E103*K103))</x:f>
      </x:c>
      <x:c r="M103" s="9" t="str">
        <x:f>IF(A103="","",SUMIFS('Devolucoes'!$D$7:$D$106,'Devolucoes'!$B$7:$B$106,A103)+SUMIFS('Devolucoes'!$E$7:$E$106,'Devolucoes'!$B$7:$B$106,A103))</x:f>
      </x:c>
      <x:c r="N103" s="9" t="str">
        <x:f>IF(A103="","",D103-M103)</x:f>
      </x:c>
    </x:row>
    <x:row r="104" ht="23" customHeight="1">
      <x:c r="A104" s="10"/>
      <x:c r="B104" s="10"/>
      <x:c r="C104" s="10"/>
      <x:c r="D104" s="10"/>
      <x:c r="E104" s="10"/>
      <x:c r="F104" s="11"/>
      <x:c r="G104" s="12" t="str">
        <x:f>IF(A104="","",IF(OR(COUNTIFS('Locacoes'!$A$7:$A$106,B104)&lt;&gt;1,COUNTIFS('Equipamentos'!$A$7:$A$106,C104)&lt;&gt;1),"n.a.",INDEX('Locacoes'!$C$7:$C$106,MATCH(B104,'Locacoes'!$A$7:$A$106,0))-INDEX('Equipamentos'!$G$7:$G$106,MATCH(C104,'Equipamentos'!$A$7:$A$106,0))/1440))</x:f>
      </x:c>
      <x:c r="H104" s="12" t="str">
        <x:f>IF(A104="","",IF(OR(COUNTIFS('Locacoes'!$A$7:$A$106,B104)&lt;&gt;1,COUNTIFS('Equipamentos'!$A$7:$A$106,C104)&lt;&gt;1),"n.a.",IF(F104&lt;&gt;"",F104,INDEX('Locacoes'!$D$7:$D$106,MATCH(B104,'Locacoes'!$A$7:$A$106,0))+INDEX('Equipamentos'!$H$7:$H$106,MATCH(C104,'Equipamentos'!$A$7:$A$106,0))/1440)))</x:f>
      </x:c>
      <x:c r="I104" s="9" t="str">
        <x:f>IF(A104="","",IF(COUNTIFS('Locacoes'!$A$7:$A$106,B104)&lt;&gt;1,0,IF(OR(INDEX('Locacoes'!$E$7:$E$106,MATCH(B104,'Locacoes'!$A$7:$A$106,0))="draft",INDEX('Locacoes'!$E$7:$E$106,MATCH(B104,'Locacoes'!$A$7:$A$106,0))="cancelled"),0,1)))</x:f>
      </x:c>
      <x:c r="J104" s="9" t="str">
        <x:f>IF(COUNTA(A104:F104)=0,"",IF(OR(A104="",COUNTIFS($A$7:$A$106,A104)&lt;&gt;1,COUNTIFS('Locacoes'!$A$7:$A$106,B104)&lt;&gt;1,COUNTIFS('Equipamentos'!$A$7:$A$106,C104)&lt;&gt;1,COUNT(D104:E104)&lt;&gt;2,D104&lt;=0,D104&lt;&gt;INT(D104),E104&lt;0,E104&lt;&gt;INT(E104),COUNT(G104:H104)&lt;&gt;2,H104&lt;=G104,AND(F104&lt;&gt;"",NOT(ISNUMBER(F104)))) ,"REVISAR item","OK"))</x:f>
      </x:c>
      <x:c r="K104" s="9" t="str">
        <x:f>IF(A104="","",IF(J104&lt;&gt;"OK","n.a.",MAX(1,ROUNDUP(INDEX('Locacoes'!$D$7:$D$106,MATCH(B104,'Locacoes'!$A$7:$A$106,0))-INDEX('Locacoes'!$C$7:$C$106,MATCH(B104,'Locacoes'!$A$7:$A$106,0)),0))))</x:f>
      </x:c>
      <x:c r="L104" s="9" t="str">
        <x:f>IF(A104="","",IF(J104&lt;&gt;"OK","n.a.",D104*E104*K104))</x:f>
      </x:c>
      <x:c r="M104" s="9" t="str">
        <x:f>IF(A104="","",SUMIFS('Devolucoes'!$D$7:$D$106,'Devolucoes'!$B$7:$B$106,A104)+SUMIFS('Devolucoes'!$E$7:$E$106,'Devolucoes'!$B$7:$B$106,A104))</x:f>
      </x:c>
      <x:c r="N104" s="9" t="str">
        <x:f>IF(A104="","",D104-M104)</x:f>
      </x:c>
    </x:row>
    <x:row r="105" ht="23" customHeight="1">
      <x:c r="A105" s="10"/>
      <x:c r="B105" s="10"/>
      <x:c r="C105" s="10"/>
      <x:c r="D105" s="10"/>
      <x:c r="E105" s="10"/>
      <x:c r="F105" s="11"/>
      <x:c r="G105" s="12" t="str">
        <x:f>IF(A105="","",IF(OR(COUNTIFS('Locacoes'!$A$7:$A$106,B105)&lt;&gt;1,COUNTIFS('Equipamentos'!$A$7:$A$106,C105)&lt;&gt;1),"n.a.",INDEX('Locacoes'!$C$7:$C$106,MATCH(B105,'Locacoes'!$A$7:$A$106,0))-INDEX('Equipamentos'!$G$7:$G$106,MATCH(C105,'Equipamentos'!$A$7:$A$106,0))/1440))</x:f>
      </x:c>
      <x:c r="H105" s="12" t="str">
        <x:f>IF(A105="","",IF(OR(COUNTIFS('Locacoes'!$A$7:$A$106,B105)&lt;&gt;1,COUNTIFS('Equipamentos'!$A$7:$A$106,C105)&lt;&gt;1),"n.a.",IF(F105&lt;&gt;"",F105,INDEX('Locacoes'!$D$7:$D$106,MATCH(B105,'Locacoes'!$A$7:$A$106,0))+INDEX('Equipamentos'!$H$7:$H$106,MATCH(C105,'Equipamentos'!$A$7:$A$106,0))/1440)))</x:f>
      </x:c>
      <x:c r="I105" s="9" t="str">
        <x:f>IF(A105="","",IF(COUNTIFS('Locacoes'!$A$7:$A$106,B105)&lt;&gt;1,0,IF(OR(INDEX('Locacoes'!$E$7:$E$106,MATCH(B105,'Locacoes'!$A$7:$A$106,0))="draft",INDEX('Locacoes'!$E$7:$E$106,MATCH(B105,'Locacoes'!$A$7:$A$106,0))="cancelled"),0,1)))</x:f>
      </x:c>
      <x:c r="J105" s="9" t="str">
        <x:f>IF(COUNTA(A105:F105)=0,"",IF(OR(A105="",COUNTIFS($A$7:$A$106,A105)&lt;&gt;1,COUNTIFS('Locacoes'!$A$7:$A$106,B105)&lt;&gt;1,COUNTIFS('Equipamentos'!$A$7:$A$106,C105)&lt;&gt;1,COUNT(D105:E105)&lt;&gt;2,D105&lt;=0,D105&lt;&gt;INT(D105),E105&lt;0,E105&lt;&gt;INT(E105),COUNT(G105:H105)&lt;&gt;2,H105&lt;=G105,AND(F105&lt;&gt;"",NOT(ISNUMBER(F105)))) ,"REVISAR item","OK"))</x:f>
      </x:c>
      <x:c r="K105" s="9" t="str">
        <x:f>IF(A105="","",IF(J105&lt;&gt;"OK","n.a.",MAX(1,ROUNDUP(INDEX('Locacoes'!$D$7:$D$106,MATCH(B105,'Locacoes'!$A$7:$A$106,0))-INDEX('Locacoes'!$C$7:$C$106,MATCH(B105,'Locacoes'!$A$7:$A$106,0)),0))))</x:f>
      </x:c>
      <x:c r="L105" s="9" t="str">
        <x:f>IF(A105="","",IF(J105&lt;&gt;"OK","n.a.",D105*E105*K105))</x:f>
      </x:c>
      <x:c r="M105" s="9" t="str">
        <x:f>IF(A105="","",SUMIFS('Devolucoes'!$D$7:$D$106,'Devolucoes'!$B$7:$B$106,A105)+SUMIFS('Devolucoes'!$E$7:$E$106,'Devolucoes'!$B$7:$B$106,A105))</x:f>
      </x:c>
      <x:c r="N105" s="9" t="str">
        <x:f>IF(A105="","",D105-M105)</x:f>
      </x:c>
    </x:row>
    <x:row r="106" ht="23" customHeight="1">
      <x:c r="A106" s="10"/>
      <x:c r="B106" s="10"/>
      <x:c r="C106" s="10"/>
      <x:c r="D106" s="10"/>
      <x:c r="E106" s="10"/>
      <x:c r="F106" s="11"/>
      <x:c r="G106" s="12" t="str">
        <x:f>IF(A106="","",IF(OR(COUNTIFS('Locacoes'!$A$7:$A$106,B106)&lt;&gt;1,COUNTIFS('Equipamentos'!$A$7:$A$106,C106)&lt;&gt;1),"n.a.",INDEX('Locacoes'!$C$7:$C$106,MATCH(B106,'Locacoes'!$A$7:$A$106,0))-INDEX('Equipamentos'!$G$7:$G$106,MATCH(C106,'Equipamentos'!$A$7:$A$106,0))/1440))</x:f>
      </x:c>
      <x:c r="H106" s="12" t="str">
        <x:f>IF(A106="","",IF(OR(COUNTIFS('Locacoes'!$A$7:$A$106,B106)&lt;&gt;1,COUNTIFS('Equipamentos'!$A$7:$A$106,C106)&lt;&gt;1),"n.a.",IF(F106&lt;&gt;"",F106,INDEX('Locacoes'!$D$7:$D$106,MATCH(B106,'Locacoes'!$A$7:$A$106,0))+INDEX('Equipamentos'!$H$7:$H$106,MATCH(C106,'Equipamentos'!$A$7:$A$106,0))/1440)))</x:f>
      </x:c>
      <x:c r="I106" s="9" t="str">
        <x:f>IF(A106="","",IF(COUNTIFS('Locacoes'!$A$7:$A$106,B106)&lt;&gt;1,0,IF(OR(INDEX('Locacoes'!$E$7:$E$106,MATCH(B106,'Locacoes'!$A$7:$A$106,0))="draft",INDEX('Locacoes'!$E$7:$E$106,MATCH(B106,'Locacoes'!$A$7:$A$106,0))="cancelled"),0,1)))</x:f>
      </x:c>
      <x:c r="J106" s="9" t="str">
        <x:f>IF(COUNTA(A106:F106)=0,"",IF(OR(A106="",COUNTIFS($A$7:$A$106,A106)&lt;&gt;1,COUNTIFS('Locacoes'!$A$7:$A$106,B106)&lt;&gt;1,COUNTIFS('Equipamentos'!$A$7:$A$106,C106)&lt;&gt;1,COUNT(D106:E106)&lt;&gt;2,D106&lt;=0,D106&lt;&gt;INT(D106),E106&lt;0,E106&lt;&gt;INT(E106),COUNT(G106:H106)&lt;&gt;2,H106&lt;=G106,AND(F106&lt;&gt;"",NOT(ISNUMBER(F106)))) ,"REVISAR item","OK"))</x:f>
      </x:c>
      <x:c r="K106" s="9" t="str">
        <x:f>IF(A106="","",IF(J106&lt;&gt;"OK","n.a.",MAX(1,ROUNDUP(INDEX('Locacoes'!$D$7:$D$106,MATCH(B106,'Locacoes'!$A$7:$A$106,0))-INDEX('Locacoes'!$C$7:$C$106,MATCH(B106,'Locacoes'!$A$7:$A$106,0)),0))))</x:f>
      </x:c>
      <x:c r="L106" s="9" t="str">
        <x:f>IF(A106="","",IF(J106&lt;&gt;"OK","n.a.",D106*E106*K106))</x:f>
      </x:c>
      <x:c r="M106" s="9" t="str">
        <x:f>IF(A106="","",SUMIFS('Devolucoes'!$D$7:$D$106,'Devolucoes'!$B$7:$B$106,A106)+SUMIFS('Devolucoes'!$E$7:$E$106,'Devolucoes'!$B$7:$B$106,A106))</x:f>
      </x:c>
      <x:c r="N106" s="9" t="str">
        <x:f>IF(A106="","",D106-M106)</x:f>
      </x:c>
    </x:row>
  </x:sheetData>
  <x:conditionalFormatting sqref="J7:J106">
    <x:cfRule type="containsText" dxfId="3" priority="1" operator="containsText" text="REVISAR"/>
  </x:conditionalFormatting>
  <x:conditionalFormatting sqref="N7:N106">
    <x:cfRule type="cellIs" dxfId="4" priority="2" operator="lessThan">
      <x:formula>0</x:formula>
    </x:cfRule>
  </x:conditionalFormatting>
  <x:dataValidations count="2">
    <x:dataValidation type="whole" operator="greaterThanOrEqual" sqref="D7:D106">
      <x:formula1>1</x:formula1>
    </x:dataValidation>
    <x:dataValidation type="whole" operator="greaterThanOrEqual" sqref="E7:E106">
      <x:formula1>0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4" hidden="0" customWidth="1"/>
    <x:col min="4" max="4" width="24" hidden="0" customWidth="1"/>
    <x:col min="5" max="5" width="25" hidden="0" customWidth="1"/>
    <x:col min="6" max="6" width="26" hidden="0" customWidth="1"/>
    <x:col min="7" max="7" width="35" hidden="0" customWidth="1"/>
    <x:col min="8" max="8" width="2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Bloqueios de manutenção</x:v>
      </x:c>
      <x:c r="B2" s="2"/>
      <x:c r="C2" s="2"/>
      <x:c r="D2" s="2"/>
      <x:c r="E2" s="2"/>
      <x:c r="F2" s="2"/>
      <x:c r="G2" s="2"/>
      <x:c r="H2" s="2"/>
    </x:row>
    <x:row r="3" ht="23" customHeight="1">
      <x:c r="A3" s="2"/>
      <x:c r="B3" s="2"/>
      <x:c r="C3" s="2"/>
      <x:c r="D3" s="2"/>
      <x:c r="E3" s="2"/>
      <x:c r="F3" s="2"/>
      <x:c r="G3" s="2"/>
      <x:c r="H3" s="2"/>
    </x:row>
    <x:row r="4" ht="23" customHeight="1">
      <x:c r="A4" s="4" t="str">
        <x:v>Liberação em branco mantém o bloqueio aberto. Previsão não libera estoque.</x:v>
      </x:c>
      <x:c r="B4" s="2"/>
      <x:c r="C4" s="2"/>
      <x:c r="D4" s="2"/>
      <x:c r="E4" s="2"/>
      <x:c r="F4" s="2"/>
      <x:c r="G4" s="2"/>
      <x:c r="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34" customHeight="1">
      <x:c r="A6" s="8" t="str">
        <x:v>Código</x:v>
      </x:c>
      <x:c r="B6" s="8" t="str">
        <x:v>Equipamento</x:v>
      </x:c>
      <x:c r="C6" s="8" t="str">
        <x:v>Quantidade</x:v>
      </x:c>
      <x:c r="D6" s="8" t="str">
        <x:v>Bloqueado desde</x:v>
      </x:c>
      <x:c r="E6" s="8" t="str">
        <x:v>Liberado após teste</x:v>
      </x:c>
      <x:c r="F6" s="8" t="str">
        <x:v>Previsão (informativa)</x:v>
      </x:c>
      <x:c r="G6" s="8" t="str">
        <x:v>Motivo</x:v>
      </x:c>
      <x:c r="H6" s="8" t="str">
        <x:v>Validação</x:v>
      </x:c>
    </x:row>
    <x:row r="7" ht="23" customHeight="1">
      <x:c r="A7" s="10" t="str">
        <x:v>MAN-001</x:v>
      </x:c>
      <x:c r="B7" s="10" t="str">
        <x:v>EQ-001</x:v>
      </x:c>
      <x:c r="C7" s="10" t="n">
        <x:v>5</x:v>
      </x:c>
      <x:c r="D7" s="11" t="n">
        <x:v>46305.41666666667</x:v>
      </x:c>
      <x:c r="E7" s="11"/>
      <x:c r="F7" s="11" t="n">
        <x:v>46305.45833333333</x:v>
      </x:c>
      <x:c r="G7" s="10" t="str">
        <x:v>Exemplo: previsão vencida não libera</x:v>
      </x:c>
      <x:c r="H7" s="9" t="str">
        <x:f>IF(COUNTA(A7:G7)=0,"",IF(OR(A7="",COUNTIFS($A$7:$A$106,A7)&lt;&gt;1,COUNTIFS('Equipamentos'!$A$7:$A$106,B7)&lt;&gt;1,NOT(ISNUMBER(C7)),C7&lt;=0,C7&lt;&gt;INT(C7),NOT(ISNUMBER(D7)),AND(E7&lt;&gt;"",OR(NOT(ISNUMBER(E7)),E7&lt;=D7))),"REVISAR manutenção","OK"))</x:f>
        <x:v>OK</x:v>
      </x:c>
    </x:row>
    <x:row r="8" ht="23" customHeight="1">
      <x:c r="A8" s="10"/>
      <x:c r="B8" s="10"/>
      <x:c r="C8" s="10"/>
      <x:c r="D8" s="11"/>
      <x:c r="E8" s="11"/>
      <x:c r="F8" s="11"/>
      <x:c r="G8" s="10"/>
      <x:c r="H8" s="9" t="str">
        <x:f>IF(COUNTA(A8:G8)=0,"",IF(OR(A8="",COUNTIFS($A$7:$A$106,A8)&lt;&gt;1,COUNTIFS('Equipamentos'!$A$7:$A$106,B8)&lt;&gt;1,NOT(ISNUMBER(C8)),C8&lt;=0,C8&lt;&gt;INT(C8),NOT(ISNUMBER(D8)),AND(E8&lt;&gt;"",OR(NOT(ISNUMBER(E8)),E8&lt;=D8))),"REVISAR manutenção","OK"))</x:f>
      </x:c>
    </x:row>
    <x:row r="9" ht="23" customHeight="1">
      <x:c r="A9" s="10"/>
      <x:c r="B9" s="10"/>
      <x:c r="C9" s="10"/>
      <x:c r="D9" s="11"/>
      <x:c r="E9" s="11"/>
      <x:c r="F9" s="11"/>
      <x:c r="G9" s="10"/>
      <x:c r="H9" s="9" t="str">
        <x:f>IF(COUNTA(A9:G9)=0,"",IF(OR(A9="",COUNTIFS($A$7:$A$106,A9)&lt;&gt;1,COUNTIFS('Equipamentos'!$A$7:$A$106,B9)&lt;&gt;1,NOT(ISNUMBER(C9)),C9&lt;=0,C9&lt;&gt;INT(C9),NOT(ISNUMBER(D9)),AND(E9&lt;&gt;"",OR(NOT(ISNUMBER(E9)),E9&lt;=D9))),"REVISAR manutenção","OK"))</x:f>
      </x:c>
    </x:row>
    <x:row r="10" ht="23" customHeight="1">
      <x:c r="A10" s="10"/>
      <x:c r="B10" s="10"/>
      <x:c r="C10" s="10"/>
      <x:c r="D10" s="11"/>
      <x:c r="E10" s="11"/>
      <x:c r="F10" s="11"/>
      <x:c r="G10" s="10"/>
      <x:c r="H10" s="9" t="str">
        <x:f>IF(COUNTA(A10:G10)=0,"",IF(OR(A10="",COUNTIFS($A$7:$A$106,A10)&lt;&gt;1,COUNTIFS('Equipamentos'!$A$7:$A$106,B10)&lt;&gt;1,NOT(ISNUMBER(C10)),C10&lt;=0,C10&lt;&gt;INT(C10),NOT(ISNUMBER(D10)),AND(E10&lt;&gt;"",OR(NOT(ISNUMBER(E10)),E10&lt;=D10))),"REVISAR manutenção","OK"))</x:f>
      </x:c>
    </x:row>
    <x:row r="11" ht="23" customHeight="1">
      <x:c r="A11" s="10"/>
      <x:c r="B11" s="10"/>
      <x:c r="C11" s="10"/>
      <x:c r="D11" s="11"/>
      <x:c r="E11" s="11"/>
      <x:c r="F11" s="11"/>
      <x:c r="G11" s="10"/>
      <x:c r="H11" s="9" t="str">
        <x:f>IF(COUNTA(A11:G11)=0,"",IF(OR(A11="",COUNTIFS($A$7:$A$106,A11)&lt;&gt;1,COUNTIFS('Equipamentos'!$A$7:$A$106,B11)&lt;&gt;1,NOT(ISNUMBER(C11)),C11&lt;=0,C11&lt;&gt;INT(C11),NOT(ISNUMBER(D11)),AND(E11&lt;&gt;"",OR(NOT(ISNUMBER(E11)),E11&lt;=D11))),"REVISAR manutenção","OK"))</x:f>
      </x:c>
    </x:row>
    <x:row r="12" ht="23" customHeight="1">
      <x:c r="A12" s="10"/>
      <x:c r="B12" s="10"/>
      <x:c r="C12" s="10"/>
      <x:c r="D12" s="11"/>
      <x:c r="E12" s="11"/>
      <x:c r="F12" s="11"/>
      <x:c r="G12" s="10"/>
      <x:c r="H12" s="9" t="str">
        <x:f>IF(COUNTA(A12:G12)=0,"",IF(OR(A12="",COUNTIFS($A$7:$A$106,A12)&lt;&gt;1,COUNTIFS('Equipamentos'!$A$7:$A$106,B12)&lt;&gt;1,NOT(ISNUMBER(C12)),C12&lt;=0,C12&lt;&gt;INT(C12),NOT(ISNUMBER(D12)),AND(E12&lt;&gt;"",OR(NOT(ISNUMBER(E12)),E12&lt;=D12))),"REVISAR manutenção","OK"))</x:f>
      </x:c>
    </x:row>
    <x:row r="13" ht="23" customHeight="1">
      <x:c r="A13" s="10"/>
      <x:c r="B13" s="10"/>
      <x:c r="C13" s="10"/>
      <x:c r="D13" s="11"/>
      <x:c r="E13" s="11"/>
      <x:c r="F13" s="11"/>
      <x:c r="G13" s="10"/>
      <x:c r="H13" s="9" t="str">
        <x:f>IF(COUNTA(A13:G13)=0,"",IF(OR(A13="",COUNTIFS($A$7:$A$106,A13)&lt;&gt;1,COUNTIFS('Equipamentos'!$A$7:$A$106,B13)&lt;&gt;1,NOT(ISNUMBER(C13)),C13&lt;=0,C13&lt;&gt;INT(C13),NOT(ISNUMBER(D13)),AND(E13&lt;&gt;"",OR(NOT(ISNUMBER(E13)),E13&lt;=D13))),"REVISAR manutenção","OK"))</x:f>
      </x:c>
    </x:row>
    <x:row r="14" ht="23" customHeight="1">
      <x:c r="A14" s="10"/>
      <x:c r="B14" s="10"/>
      <x:c r="C14" s="10"/>
      <x:c r="D14" s="11"/>
      <x:c r="E14" s="11"/>
      <x:c r="F14" s="11"/>
      <x:c r="G14" s="10"/>
      <x:c r="H14" s="9" t="str">
        <x:f>IF(COUNTA(A14:G14)=0,"",IF(OR(A14="",COUNTIFS($A$7:$A$106,A14)&lt;&gt;1,COUNTIFS('Equipamentos'!$A$7:$A$106,B14)&lt;&gt;1,NOT(ISNUMBER(C14)),C14&lt;=0,C14&lt;&gt;INT(C14),NOT(ISNUMBER(D14)),AND(E14&lt;&gt;"",OR(NOT(ISNUMBER(E14)),E14&lt;=D14))),"REVISAR manutenção","OK"))</x:f>
      </x:c>
    </x:row>
    <x:row r="15" ht="23" customHeight="1">
      <x:c r="A15" s="10"/>
      <x:c r="B15" s="10"/>
      <x:c r="C15" s="10"/>
      <x:c r="D15" s="11"/>
      <x:c r="E15" s="11"/>
      <x:c r="F15" s="11"/>
      <x:c r="G15" s="10"/>
      <x:c r="H15" s="9" t="str">
        <x:f>IF(COUNTA(A15:G15)=0,"",IF(OR(A15="",COUNTIFS($A$7:$A$106,A15)&lt;&gt;1,COUNTIFS('Equipamentos'!$A$7:$A$106,B15)&lt;&gt;1,NOT(ISNUMBER(C15)),C15&lt;=0,C15&lt;&gt;INT(C15),NOT(ISNUMBER(D15)),AND(E15&lt;&gt;"",OR(NOT(ISNUMBER(E15)),E15&lt;=D15))),"REVISAR manutenção","OK"))</x:f>
      </x:c>
    </x:row>
    <x:row r="16" ht="23" customHeight="1">
      <x:c r="A16" s="10"/>
      <x:c r="B16" s="10"/>
      <x:c r="C16" s="10"/>
      <x:c r="D16" s="11"/>
      <x:c r="E16" s="11"/>
      <x:c r="F16" s="11"/>
      <x:c r="G16" s="10"/>
      <x:c r="H16" s="9" t="str">
        <x:f>IF(COUNTA(A16:G16)=0,"",IF(OR(A16="",COUNTIFS($A$7:$A$106,A16)&lt;&gt;1,COUNTIFS('Equipamentos'!$A$7:$A$106,B16)&lt;&gt;1,NOT(ISNUMBER(C16)),C16&lt;=0,C16&lt;&gt;INT(C16),NOT(ISNUMBER(D16)),AND(E16&lt;&gt;"",OR(NOT(ISNUMBER(E16)),E16&lt;=D16))),"REVISAR manutenção","OK"))</x:f>
      </x:c>
    </x:row>
    <x:row r="17" ht="23" customHeight="1">
      <x:c r="A17" s="10"/>
      <x:c r="B17" s="10"/>
      <x:c r="C17" s="10"/>
      <x:c r="D17" s="11"/>
      <x:c r="E17" s="11"/>
      <x:c r="F17" s="11"/>
      <x:c r="G17" s="10"/>
      <x:c r="H17" s="9" t="str">
        <x:f>IF(COUNTA(A17:G17)=0,"",IF(OR(A17="",COUNTIFS($A$7:$A$106,A17)&lt;&gt;1,COUNTIFS('Equipamentos'!$A$7:$A$106,B17)&lt;&gt;1,NOT(ISNUMBER(C17)),C17&lt;=0,C17&lt;&gt;INT(C17),NOT(ISNUMBER(D17)),AND(E17&lt;&gt;"",OR(NOT(ISNUMBER(E17)),E17&lt;=D17))),"REVISAR manutenção","OK"))</x:f>
      </x:c>
    </x:row>
    <x:row r="18" ht="23" customHeight="1">
      <x:c r="A18" s="10"/>
      <x:c r="B18" s="10"/>
      <x:c r="C18" s="10"/>
      <x:c r="D18" s="11"/>
      <x:c r="E18" s="11"/>
      <x:c r="F18" s="11"/>
      <x:c r="G18" s="10"/>
      <x:c r="H18" s="9" t="str">
        <x:f>IF(COUNTA(A18:G18)=0,"",IF(OR(A18="",COUNTIFS($A$7:$A$106,A18)&lt;&gt;1,COUNTIFS('Equipamentos'!$A$7:$A$106,B18)&lt;&gt;1,NOT(ISNUMBER(C18)),C18&lt;=0,C18&lt;&gt;INT(C18),NOT(ISNUMBER(D18)),AND(E18&lt;&gt;"",OR(NOT(ISNUMBER(E18)),E18&lt;=D18))),"REVISAR manutenção","OK"))</x:f>
      </x:c>
    </x:row>
    <x:row r="19" ht="23" customHeight="1">
      <x:c r="A19" s="10"/>
      <x:c r="B19" s="10"/>
      <x:c r="C19" s="10"/>
      <x:c r="D19" s="11"/>
      <x:c r="E19" s="11"/>
      <x:c r="F19" s="11"/>
      <x:c r="G19" s="10"/>
      <x:c r="H19" s="9" t="str">
        <x:f>IF(COUNTA(A19:G19)=0,"",IF(OR(A19="",COUNTIFS($A$7:$A$106,A19)&lt;&gt;1,COUNTIFS('Equipamentos'!$A$7:$A$106,B19)&lt;&gt;1,NOT(ISNUMBER(C19)),C19&lt;=0,C19&lt;&gt;INT(C19),NOT(ISNUMBER(D19)),AND(E19&lt;&gt;"",OR(NOT(ISNUMBER(E19)),E19&lt;=D19))),"REVISAR manutenção","OK"))</x:f>
      </x:c>
    </x:row>
    <x:row r="20" ht="23" customHeight="1">
      <x:c r="A20" s="10"/>
      <x:c r="B20" s="10"/>
      <x:c r="C20" s="10"/>
      <x:c r="D20" s="11"/>
      <x:c r="E20" s="11"/>
      <x:c r="F20" s="11"/>
      <x:c r="G20" s="10"/>
      <x:c r="H20" s="9" t="str">
        <x:f>IF(COUNTA(A20:G20)=0,"",IF(OR(A20="",COUNTIFS($A$7:$A$106,A20)&lt;&gt;1,COUNTIFS('Equipamentos'!$A$7:$A$106,B20)&lt;&gt;1,NOT(ISNUMBER(C20)),C20&lt;=0,C20&lt;&gt;INT(C20),NOT(ISNUMBER(D20)),AND(E20&lt;&gt;"",OR(NOT(ISNUMBER(E20)),E20&lt;=D20))),"REVISAR manutenção","OK"))</x:f>
      </x:c>
    </x:row>
    <x:row r="21" ht="23" customHeight="1">
      <x:c r="A21" s="10"/>
      <x:c r="B21" s="10"/>
      <x:c r="C21" s="10"/>
      <x:c r="D21" s="11"/>
      <x:c r="E21" s="11"/>
      <x:c r="F21" s="11"/>
      <x:c r="G21" s="10"/>
      <x:c r="H21" s="9" t="str">
        <x:f>IF(COUNTA(A21:G21)=0,"",IF(OR(A21="",COUNTIFS($A$7:$A$106,A21)&lt;&gt;1,COUNTIFS('Equipamentos'!$A$7:$A$106,B21)&lt;&gt;1,NOT(ISNUMBER(C21)),C21&lt;=0,C21&lt;&gt;INT(C21),NOT(ISNUMBER(D21)),AND(E21&lt;&gt;"",OR(NOT(ISNUMBER(E21)),E21&lt;=D21))),"REVISAR manutenção","OK"))</x:f>
      </x:c>
    </x:row>
    <x:row r="22" ht="23" customHeight="1">
      <x:c r="A22" s="10"/>
      <x:c r="B22" s="10"/>
      <x:c r="C22" s="10"/>
      <x:c r="D22" s="11"/>
      <x:c r="E22" s="11"/>
      <x:c r="F22" s="11"/>
      <x:c r="G22" s="10"/>
      <x:c r="H22" s="9" t="str">
        <x:f>IF(COUNTA(A22:G22)=0,"",IF(OR(A22="",COUNTIFS($A$7:$A$106,A22)&lt;&gt;1,COUNTIFS('Equipamentos'!$A$7:$A$106,B22)&lt;&gt;1,NOT(ISNUMBER(C22)),C22&lt;=0,C22&lt;&gt;INT(C22),NOT(ISNUMBER(D22)),AND(E22&lt;&gt;"",OR(NOT(ISNUMBER(E22)),E22&lt;=D22))),"REVISAR manutenção","OK"))</x:f>
      </x:c>
    </x:row>
    <x:row r="23" ht="23" customHeight="1">
      <x:c r="A23" s="10"/>
      <x:c r="B23" s="10"/>
      <x:c r="C23" s="10"/>
      <x:c r="D23" s="11"/>
      <x:c r="E23" s="11"/>
      <x:c r="F23" s="11"/>
      <x:c r="G23" s="10"/>
      <x:c r="H23" s="9" t="str">
        <x:f>IF(COUNTA(A23:G23)=0,"",IF(OR(A23="",COUNTIFS($A$7:$A$106,A23)&lt;&gt;1,COUNTIFS('Equipamentos'!$A$7:$A$106,B23)&lt;&gt;1,NOT(ISNUMBER(C23)),C23&lt;=0,C23&lt;&gt;INT(C23),NOT(ISNUMBER(D23)),AND(E23&lt;&gt;"",OR(NOT(ISNUMBER(E23)),E23&lt;=D23))),"REVISAR manutenção","OK"))</x:f>
      </x:c>
    </x:row>
    <x:row r="24" ht="23" customHeight="1">
      <x:c r="A24" s="10"/>
      <x:c r="B24" s="10"/>
      <x:c r="C24" s="10"/>
      <x:c r="D24" s="11"/>
      <x:c r="E24" s="11"/>
      <x:c r="F24" s="11"/>
      <x:c r="G24" s="10"/>
      <x:c r="H24" s="9" t="str">
        <x:f>IF(COUNTA(A24:G24)=0,"",IF(OR(A24="",COUNTIFS($A$7:$A$106,A24)&lt;&gt;1,COUNTIFS('Equipamentos'!$A$7:$A$106,B24)&lt;&gt;1,NOT(ISNUMBER(C24)),C24&lt;=0,C24&lt;&gt;INT(C24),NOT(ISNUMBER(D24)),AND(E24&lt;&gt;"",OR(NOT(ISNUMBER(E24)),E24&lt;=D24))),"REVISAR manutenção","OK"))</x:f>
      </x:c>
    </x:row>
    <x:row r="25" ht="23" customHeight="1">
      <x:c r="A25" s="10"/>
      <x:c r="B25" s="10"/>
      <x:c r="C25" s="10"/>
      <x:c r="D25" s="11"/>
      <x:c r="E25" s="11"/>
      <x:c r="F25" s="11"/>
      <x:c r="G25" s="10"/>
      <x:c r="H25" s="9" t="str">
        <x:f>IF(COUNTA(A25:G25)=0,"",IF(OR(A25="",COUNTIFS($A$7:$A$106,A25)&lt;&gt;1,COUNTIFS('Equipamentos'!$A$7:$A$106,B25)&lt;&gt;1,NOT(ISNUMBER(C25)),C25&lt;=0,C25&lt;&gt;INT(C25),NOT(ISNUMBER(D25)),AND(E25&lt;&gt;"",OR(NOT(ISNUMBER(E25)),E25&lt;=D25))),"REVISAR manutenção","OK"))</x:f>
      </x:c>
    </x:row>
    <x:row r="26" ht="23" customHeight="1">
      <x:c r="A26" s="10"/>
      <x:c r="B26" s="10"/>
      <x:c r="C26" s="10"/>
      <x:c r="D26" s="11"/>
      <x:c r="E26" s="11"/>
      <x:c r="F26" s="11"/>
      <x:c r="G26" s="10"/>
      <x:c r="H26" s="9" t="str">
        <x:f>IF(COUNTA(A26:G26)=0,"",IF(OR(A26="",COUNTIFS($A$7:$A$106,A26)&lt;&gt;1,COUNTIFS('Equipamentos'!$A$7:$A$106,B26)&lt;&gt;1,NOT(ISNUMBER(C26)),C26&lt;=0,C26&lt;&gt;INT(C26),NOT(ISNUMBER(D26)),AND(E26&lt;&gt;"",OR(NOT(ISNUMBER(E26)),E26&lt;=D26))),"REVISAR manutenção","OK"))</x:f>
      </x:c>
    </x:row>
    <x:row r="27" ht="23" customHeight="1">
      <x:c r="A27" s="10"/>
      <x:c r="B27" s="10"/>
      <x:c r="C27" s="10"/>
      <x:c r="D27" s="11"/>
      <x:c r="E27" s="11"/>
      <x:c r="F27" s="11"/>
      <x:c r="G27" s="10"/>
      <x:c r="H27" s="9" t="str">
        <x:f>IF(COUNTA(A27:G27)=0,"",IF(OR(A27="",COUNTIFS($A$7:$A$106,A27)&lt;&gt;1,COUNTIFS('Equipamentos'!$A$7:$A$106,B27)&lt;&gt;1,NOT(ISNUMBER(C27)),C27&lt;=0,C27&lt;&gt;INT(C27),NOT(ISNUMBER(D27)),AND(E27&lt;&gt;"",OR(NOT(ISNUMBER(E27)),E27&lt;=D27))),"REVISAR manutenção","OK"))</x:f>
      </x:c>
    </x:row>
    <x:row r="28" ht="23" customHeight="1">
      <x:c r="A28" s="10"/>
      <x:c r="B28" s="10"/>
      <x:c r="C28" s="10"/>
      <x:c r="D28" s="11"/>
      <x:c r="E28" s="11"/>
      <x:c r="F28" s="11"/>
      <x:c r="G28" s="10"/>
      <x:c r="H28" s="9" t="str">
        <x:f>IF(COUNTA(A28:G28)=0,"",IF(OR(A28="",COUNTIFS($A$7:$A$106,A28)&lt;&gt;1,COUNTIFS('Equipamentos'!$A$7:$A$106,B28)&lt;&gt;1,NOT(ISNUMBER(C28)),C28&lt;=0,C28&lt;&gt;INT(C28),NOT(ISNUMBER(D28)),AND(E28&lt;&gt;"",OR(NOT(ISNUMBER(E28)),E28&lt;=D28))),"REVISAR manutenção","OK"))</x:f>
      </x:c>
    </x:row>
    <x:row r="29" ht="23" customHeight="1">
      <x:c r="A29" s="10"/>
      <x:c r="B29" s="10"/>
      <x:c r="C29" s="10"/>
      <x:c r="D29" s="11"/>
      <x:c r="E29" s="11"/>
      <x:c r="F29" s="11"/>
      <x:c r="G29" s="10"/>
      <x:c r="H29" s="9" t="str">
        <x:f>IF(COUNTA(A29:G29)=0,"",IF(OR(A29="",COUNTIFS($A$7:$A$106,A29)&lt;&gt;1,COUNTIFS('Equipamentos'!$A$7:$A$106,B29)&lt;&gt;1,NOT(ISNUMBER(C29)),C29&lt;=0,C29&lt;&gt;INT(C29),NOT(ISNUMBER(D29)),AND(E29&lt;&gt;"",OR(NOT(ISNUMBER(E29)),E29&lt;=D29))),"REVISAR manutenção","OK"))</x:f>
      </x:c>
    </x:row>
    <x:row r="30" ht="23" customHeight="1">
      <x:c r="A30" s="10"/>
      <x:c r="B30" s="10"/>
      <x:c r="C30" s="10"/>
      <x:c r="D30" s="11"/>
      <x:c r="E30" s="11"/>
      <x:c r="F30" s="11"/>
      <x:c r="G30" s="10"/>
      <x:c r="H30" s="9" t="str">
        <x:f>IF(COUNTA(A30:G30)=0,"",IF(OR(A30="",COUNTIFS($A$7:$A$106,A30)&lt;&gt;1,COUNTIFS('Equipamentos'!$A$7:$A$106,B30)&lt;&gt;1,NOT(ISNUMBER(C30)),C30&lt;=0,C30&lt;&gt;INT(C30),NOT(ISNUMBER(D30)),AND(E30&lt;&gt;"",OR(NOT(ISNUMBER(E30)),E30&lt;=D30))),"REVISAR manutenção","OK"))</x:f>
      </x:c>
    </x:row>
    <x:row r="31" ht="23" customHeight="1">
      <x:c r="A31" s="10"/>
      <x:c r="B31" s="10"/>
      <x:c r="C31" s="10"/>
      <x:c r="D31" s="11"/>
      <x:c r="E31" s="11"/>
      <x:c r="F31" s="11"/>
      <x:c r="G31" s="10"/>
      <x:c r="H31" s="9" t="str">
        <x:f>IF(COUNTA(A31:G31)=0,"",IF(OR(A31="",COUNTIFS($A$7:$A$106,A31)&lt;&gt;1,COUNTIFS('Equipamentos'!$A$7:$A$106,B31)&lt;&gt;1,NOT(ISNUMBER(C31)),C31&lt;=0,C31&lt;&gt;INT(C31),NOT(ISNUMBER(D31)),AND(E31&lt;&gt;"",OR(NOT(ISNUMBER(E31)),E31&lt;=D31))),"REVISAR manutenção","OK"))</x:f>
      </x:c>
    </x:row>
    <x:row r="32" ht="23" customHeight="1">
      <x:c r="A32" s="10"/>
      <x:c r="B32" s="10"/>
      <x:c r="C32" s="10"/>
      <x:c r="D32" s="11"/>
      <x:c r="E32" s="11"/>
      <x:c r="F32" s="11"/>
      <x:c r="G32" s="10"/>
      <x:c r="H32" s="9" t="str">
        <x:f>IF(COUNTA(A32:G32)=0,"",IF(OR(A32="",COUNTIFS($A$7:$A$106,A32)&lt;&gt;1,COUNTIFS('Equipamentos'!$A$7:$A$106,B32)&lt;&gt;1,NOT(ISNUMBER(C32)),C32&lt;=0,C32&lt;&gt;INT(C32),NOT(ISNUMBER(D32)),AND(E32&lt;&gt;"",OR(NOT(ISNUMBER(E32)),E32&lt;=D32))),"REVISAR manutenção","OK"))</x:f>
      </x:c>
    </x:row>
    <x:row r="33" ht="23" customHeight="1">
      <x:c r="A33" s="10"/>
      <x:c r="B33" s="10"/>
      <x:c r="C33" s="10"/>
      <x:c r="D33" s="11"/>
      <x:c r="E33" s="11"/>
      <x:c r="F33" s="11"/>
      <x:c r="G33" s="10"/>
      <x:c r="H33" s="9" t="str">
        <x:f>IF(COUNTA(A33:G33)=0,"",IF(OR(A33="",COUNTIFS($A$7:$A$106,A33)&lt;&gt;1,COUNTIFS('Equipamentos'!$A$7:$A$106,B33)&lt;&gt;1,NOT(ISNUMBER(C33)),C33&lt;=0,C33&lt;&gt;INT(C33),NOT(ISNUMBER(D33)),AND(E33&lt;&gt;"",OR(NOT(ISNUMBER(E33)),E33&lt;=D33))),"REVISAR manutenção","OK"))</x:f>
      </x:c>
    </x:row>
    <x:row r="34" ht="23" customHeight="1">
      <x:c r="A34" s="10"/>
      <x:c r="B34" s="10"/>
      <x:c r="C34" s="10"/>
      <x:c r="D34" s="11"/>
      <x:c r="E34" s="11"/>
      <x:c r="F34" s="11"/>
      <x:c r="G34" s="10"/>
      <x:c r="H34" s="9" t="str">
        <x:f>IF(COUNTA(A34:G34)=0,"",IF(OR(A34="",COUNTIFS($A$7:$A$106,A34)&lt;&gt;1,COUNTIFS('Equipamentos'!$A$7:$A$106,B34)&lt;&gt;1,NOT(ISNUMBER(C34)),C34&lt;=0,C34&lt;&gt;INT(C34),NOT(ISNUMBER(D34)),AND(E34&lt;&gt;"",OR(NOT(ISNUMBER(E34)),E34&lt;=D34))),"REVISAR manutenção","OK"))</x:f>
      </x:c>
    </x:row>
    <x:row r="35" ht="23" customHeight="1">
      <x:c r="A35" s="10"/>
      <x:c r="B35" s="10"/>
      <x:c r="C35" s="10"/>
      <x:c r="D35" s="11"/>
      <x:c r="E35" s="11"/>
      <x:c r="F35" s="11"/>
      <x:c r="G35" s="10"/>
      <x:c r="H35" s="9" t="str">
        <x:f>IF(COUNTA(A35:G35)=0,"",IF(OR(A35="",COUNTIFS($A$7:$A$106,A35)&lt;&gt;1,COUNTIFS('Equipamentos'!$A$7:$A$106,B35)&lt;&gt;1,NOT(ISNUMBER(C35)),C35&lt;=0,C35&lt;&gt;INT(C35),NOT(ISNUMBER(D35)),AND(E35&lt;&gt;"",OR(NOT(ISNUMBER(E35)),E35&lt;=D35))),"REVISAR manutenção","OK"))</x:f>
      </x:c>
    </x:row>
    <x:row r="36" ht="23" customHeight="1">
      <x:c r="A36" s="10"/>
      <x:c r="B36" s="10"/>
      <x:c r="C36" s="10"/>
      <x:c r="D36" s="11"/>
      <x:c r="E36" s="11"/>
      <x:c r="F36" s="11"/>
      <x:c r="G36" s="10"/>
      <x:c r="H36" s="9" t="str">
        <x:f>IF(COUNTA(A36:G36)=0,"",IF(OR(A36="",COUNTIFS($A$7:$A$106,A36)&lt;&gt;1,COUNTIFS('Equipamentos'!$A$7:$A$106,B36)&lt;&gt;1,NOT(ISNUMBER(C36)),C36&lt;=0,C36&lt;&gt;INT(C36),NOT(ISNUMBER(D36)),AND(E36&lt;&gt;"",OR(NOT(ISNUMBER(E36)),E36&lt;=D36))),"REVISAR manutenção","OK"))</x:f>
      </x:c>
    </x:row>
    <x:row r="37" ht="23" customHeight="1">
      <x:c r="A37" s="10"/>
      <x:c r="B37" s="10"/>
      <x:c r="C37" s="10"/>
      <x:c r="D37" s="11"/>
      <x:c r="E37" s="11"/>
      <x:c r="F37" s="11"/>
      <x:c r="G37" s="10"/>
      <x:c r="H37" s="9" t="str">
        <x:f>IF(COUNTA(A37:G37)=0,"",IF(OR(A37="",COUNTIFS($A$7:$A$106,A37)&lt;&gt;1,COUNTIFS('Equipamentos'!$A$7:$A$106,B37)&lt;&gt;1,NOT(ISNUMBER(C37)),C37&lt;=0,C37&lt;&gt;INT(C37),NOT(ISNUMBER(D37)),AND(E37&lt;&gt;"",OR(NOT(ISNUMBER(E37)),E37&lt;=D37))),"REVISAR manutenção","OK"))</x:f>
      </x:c>
    </x:row>
    <x:row r="38" ht="23" customHeight="1">
      <x:c r="A38" s="10"/>
      <x:c r="B38" s="10"/>
      <x:c r="C38" s="10"/>
      <x:c r="D38" s="11"/>
      <x:c r="E38" s="11"/>
      <x:c r="F38" s="11"/>
      <x:c r="G38" s="10"/>
      <x:c r="H38" s="9" t="str">
        <x:f>IF(COUNTA(A38:G38)=0,"",IF(OR(A38="",COUNTIFS($A$7:$A$106,A38)&lt;&gt;1,COUNTIFS('Equipamentos'!$A$7:$A$106,B38)&lt;&gt;1,NOT(ISNUMBER(C38)),C38&lt;=0,C38&lt;&gt;INT(C38),NOT(ISNUMBER(D38)),AND(E38&lt;&gt;"",OR(NOT(ISNUMBER(E38)),E38&lt;=D38))),"REVISAR manutenção","OK"))</x:f>
      </x:c>
    </x:row>
    <x:row r="39" ht="23" customHeight="1">
      <x:c r="A39" s="10"/>
      <x:c r="B39" s="10"/>
      <x:c r="C39" s="10"/>
      <x:c r="D39" s="11"/>
      <x:c r="E39" s="11"/>
      <x:c r="F39" s="11"/>
      <x:c r="G39" s="10"/>
      <x:c r="H39" s="9" t="str">
        <x:f>IF(COUNTA(A39:G39)=0,"",IF(OR(A39="",COUNTIFS($A$7:$A$106,A39)&lt;&gt;1,COUNTIFS('Equipamentos'!$A$7:$A$106,B39)&lt;&gt;1,NOT(ISNUMBER(C39)),C39&lt;=0,C39&lt;&gt;INT(C39),NOT(ISNUMBER(D39)),AND(E39&lt;&gt;"",OR(NOT(ISNUMBER(E39)),E39&lt;=D39))),"REVISAR manutenção","OK"))</x:f>
      </x:c>
    </x:row>
    <x:row r="40" ht="23" customHeight="1">
      <x:c r="A40" s="10"/>
      <x:c r="B40" s="10"/>
      <x:c r="C40" s="10"/>
      <x:c r="D40" s="11"/>
      <x:c r="E40" s="11"/>
      <x:c r="F40" s="11"/>
      <x:c r="G40" s="10"/>
      <x:c r="H40" s="9" t="str">
        <x:f>IF(COUNTA(A40:G40)=0,"",IF(OR(A40="",COUNTIFS($A$7:$A$106,A40)&lt;&gt;1,COUNTIFS('Equipamentos'!$A$7:$A$106,B40)&lt;&gt;1,NOT(ISNUMBER(C40)),C40&lt;=0,C40&lt;&gt;INT(C40),NOT(ISNUMBER(D40)),AND(E40&lt;&gt;"",OR(NOT(ISNUMBER(E40)),E40&lt;=D40))),"REVISAR manutenção","OK"))</x:f>
      </x:c>
    </x:row>
    <x:row r="41" ht="23" customHeight="1">
      <x:c r="A41" s="10"/>
      <x:c r="B41" s="10"/>
      <x:c r="C41" s="10"/>
      <x:c r="D41" s="11"/>
      <x:c r="E41" s="11"/>
      <x:c r="F41" s="11"/>
      <x:c r="G41" s="10"/>
      <x:c r="H41" s="9" t="str">
        <x:f>IF(COUNTA(A41:G41)=0,"",IF(OR(A41="",COUNTIFS($A$7:$A$106,A41)&lt;&gt;1,COUNTIFS('Equipamentos'!$A$7:$A$106,B41)&lt;&gt;1,NOT(ISNUMBER(C41)),C41&lt;=0,C41&lt;&gt;INT(C41),NOT(ISNUMBER(D41)),AND(E41&lt;&gt;"",OR(NOT(ISNUMBER(E41)),E41&lt;=D41))),"REVISAR manutenção","OK"))</x:f>
      </x:c>
    </x:row>
    <x:row r="42" ht="23" customHeight="1">
      <x:c r="A42" s="10"/>
      <x:c r="B42" s="10"/>
      <x:c r="C42" s="10"/>
      <x:c r="D42" s="11"/>
      <x:c r="E42" s="11"/>
      <x:c r="F42" s="11"/>
      <x:c r="G42" s="10"/>
      <x:c r="H42" s="9" t="str">
        <x:f>IF(COUNTA(A42:G42)=0,"",IF(OR(A42="",COUNTIFS($A$7:$A$106,A42)&lt;&gt;1,COUNTIFS('Equipamentos'!$A$7:$A$106,B42)&lt;&gt;1,NOT(ISNUMBER(C42)),C42&lt;=0,C42&lt;&gt;INT(C42),NOT(ISNUMBER(D42)),AND(E42&lt;&gt;"",OR(NOT(ISNUMBER(E42)),E42&lt;=D42))),"REVISAR manutenção","OK"))</x:f>
      </x:c>
    </x:row>
    <x:row r="43" ht="23" customHeight="1">
      <x:c r="A43" s="10"/>
      <x:c r="B43" s="10"/>
      <x:c r="C43" s="10"/>
      <x:c r="D43" s="11"/>
      <x:c r="E43" s="11"/>
      <x:c r="F43" s="11"/>
      <x:c r="G43" s="10"/>
      <x:c r="H43" s="9" t="str">
        <x:f>IF(COUNTA(A43:G43)=0,"",IF(OR(A43="",COUNTIFS($A$7:$A$106,A43)&lt;&gt;1,COUNTIFS('Equipamentos'!$A$7:$A$106,B43)&lt;&gt;1,NOT(ISNUMBER(C43)),C43&lt;=0,C43&lt;&gt;INT(C43),NOT(ISNUMBER(D43)),AND(E43&lt;&gt;"",OR(NOT(ISNUMBER(E43)),E43&lt;=D43))),"REVISAR manutenção","OK"))</x:f>
      </x:c>
    </x:row>
    <x:row r="44" ht="23" customHeight="1">
      <x:c r="A44" s="10"/>
      <x:c r="B44" s="10"/>
      <x:c r="C44" s="10"/>
      <x:c r="D44" s="11"/>
      <x:c r="E44" s="11"/>
      <x:c r="F44" s="11"/>
      <x:c r="G44" s="10"/>
      <x:c r="H44" s="9" t="str">
        <x:f>IF(COUNTA(A44:G44)=0,"",IF(OR(A44="",COUNTIFS($A$7:$A$106,A44)&lt;&gt;1,COUNTIFS('Equipamentos'!$A$7:$A$106,B44)&lt;&gt;1,NOT(ISNUMBER(C44)),C44&lt;=0,C44&lt;&gt;INT(C44),NOT(ISNUMBER(D44)),AND(E44&lt;&gt;"",OR(NOT(ISNUMBER(E44)),E44&lt;=D44))),"REVISAR manutenção","OK"))</x:f>
      </x:c>
    </x:row>
    <x:row r="45" ht="23" customHeight="1">
      <x:c r="A45" s="10"/>
      <x:c r="B45" s="10"/>
      <x:c r="C45" s="10"/>
      <x:c r="D45" s="11"/>
      <x:c r="E45" s="11"/>
      <x:c r="F45" s="11"/>
      <x:c r="G45" s="10"/>
      <x:c r="H45" s="9" t="str">
        <x:f>IF(COUNTA(A45:G45)=0,"",IF(OR(A45="",COUNTIFS($A$7:$A$106,A45)&lt;&gt;1,COUNTIFS('Equipamentos'!$A$7:$A$106,B45)&lt;&gt;1,NOT(ISNUMBER(C45)),C45&lt;=0,C45&lt;&gt;INT(C45),NOT(ISNUMBER(D45)),AND(E45&lt;&gt;"",OR(NOT(ISNUMBER(E45)),E45&lt;=D45))),"REVISAR manutenção","OK"))</x:f>
      </x:c>
    </x:row>
    <x:row r="46" ht="23" customHeight="1">
      <x:c r="A46" s="10"/>
      <x:c r="B46" s="10"/>
      <x:c r="C46" s="10"/>
      <x:c r="D46" s="11"/>
      <x:c r="E46" s="11"/>
      <x:c r="F46" s="11"/>
      <x:c r="G46" s="10"/>
      <x:c r="H46" s="9" t="str">
        <x:f>IF(COUNTA(A46:G46)=0,"",IF(OR(A46="",COUNTIFS($A$7:$A$106,A46)&lt;&gt;1,COUNTIFS('Equipamentos'!$A$7:$A$106,B46)&lt;&gt;1,NOT(ISNUMBER(C46)),C46&lt;=0,C46&lt;&gt;INT(C46),NOT(ISNUMBER(D46)),AND(E46&lt;&gt;"",OR(NOT(ISNUMBER(E46)),E46&lt;=D46))),"REVISAR manutenção","OK"))</x:f>
      </x:c>
    </x:row>
    <x:row r="47" ht="23" customHeight="1">
      <x:c r="A47" s="10"/>
      <x:c r="B47" s="10"/>
      <x:c r="C47" s="10"/>
      <x:c r="D47" s="11"/>
      <x:c r="E47" s="11"/>
      <x:c r="F47" s="11"/>
      <x:c r="G47" s="10"/>
      <x:c r="H47" s="9" t="str">
        <x:f>IF(COUNTA(A47:G47)=0,"",IF(OR(A47="",COUNTIFS($A$7:$A$106,A47)&lt;&gt;1,COUNTIFS('Equipamentos'!$A$7:$A$106,B47)&lt;&gt;1,NOT(ISNUMBER(C47)),C47&lt;=0,C47&lt;&gt;INT(C47),NOT(ISNUMBER(D47)),AND(E47&lt;&gt;"",OR(NOT(ISNUMBER(E47)),E47&lt;=D47))),"REVISAR manutenção","OK"))</x:f>
      </x:c>
    </x:row>
    <x:row r="48" ht="23" customHeight="1">
      <x:c r="A48" s="10"/>
      <x:c r="B48" s="10"/>
      <x:c r="C48" s="10"/>
      <x:c r="D48" s="11"/>
      <x:c r="E48" s="11"/>
      <x:c r="F48" s="11"/>
      <x:c r="G48" s="10"/>
      <x:c r="H48" s="9" t="str">
        <x:f>IF(COUNTA(A48:G48)=0,"",IF(OR(A48="",COUNTIFS($A$7:$A$106,A48)&lt;&gt;1,COUNTIFS('Equipamentos'!$A$7:$A$106,B48)&lt;&gt;1,NOT(ISNUMBER(C48)),C48&lt;=0,C48&lt;&gt;INT(C48),NOT(ISNUMBER(D48)),AND(E48&lt;&gt;"",OR(NOT(ISNUMBER(E48)),E48&lt;=D48))),"REVISAR manutenção","OK"))</x:f>
      </x:c>
    </x:row>
    <x:row r="49" ht="23" customHeight="1">
      <x:c r="A49" s="10"/>
      <x:c r="B49" s="10"/>
      <x:c r="C49" s="10"/>
      <x:c r="D49" s="11"/>
      <x:c r="E49" s="11"/>
      <x:c r="F49" s="11"/>
      <x:c r="G49" s="10"/>
      <x:c r="H49" s="9" t="str">
        <x:f>IF(COUNTA(A49:G49)=0,"",IF(OR(A49="",COUNTIFS($A$7:$A$106,A49)&lt;&gt;1,COUNTIFS('Equipamentos'!$A$7:$A$106,B49)&lt;&gt;1,NOT(ISNUMBER(C49)),C49&lt;=0,C49&lt;&gt;INT(C49),NOT(ISNUMBER(D49)),AND(E49&lt;&gt;"",OR(NOT(ISNUMBER(E49)),E49&lt;=D49))),"REVISAR manutenção","OK"))</x:f>
      </x:c>
    </x:row>
    <x:row r="50" ht="23" customHeight="1">
      <x:c r="A50" s="10"/>
      <x:c r="B50" s="10"/>
      <x:c r="C50" s="10"/>
      <x:c r="D50" s="11"/>
      <x:c r="E50" s="11"/>
      <x:c r="F50" s="11"/>
      <x:c r="G50" s="10"/>
      <x:c r="H50" s="9" t="str">
        <x:f>IF(COUNTA(A50:G50)=0,"",IF(OR(A50="",COUNTIFS($A$7:$A$106,A50)&lt;&gt;1,COUNTIFS('Equipamentos'!$A$7:$A$106,B50)&lt;&gt;1,NOT(ISNUMBER(C50)),C50&lt;=0,C50&lt;&gt;INT(C50),NOT(ISNUMBER(D50)),AND(E50&lt;&gt;"",OR(NOT(ISNUMBER(E50)),E50&lt;=D50))),"REVISAR manutenção","OK"))</x:f>
      </x:c>
    </x:row>
    <x:row r="51" ht="23" customHeight="1">
      <x:c r="A51" s="10"/>
      <x:c r="B51" s="10"/>
      <x:c r="C51" s="10"/>
      <x:c r="D51" s="11"/>
      <x:c r="E51" s="11"/>
      <x:c r="F51" s="11"/>
      <x:c r="G51" s="10"/>
      <x:c r="H51" s="9" t="str">
        <x:f>IF(COUNTA(A51:G51)=0,"",IF(OR(A51="",COUNTIFS($A$7:$A$106,A51)&lt;&gt;1,COUNTIFS('Equipamentos'!$A$7:$A$106,B51)&lt;&gt;1,NOT(ISNUMBER(C51)),C51&lt;=0,C51&lt;&gt;INT(C51),NOT(ISNUMBER(D51)),AND(E51&lt;&gt;"",OR(NOT(ISNUMBER(E51)),E51&lt;=D51))),"REVISAR manutenção","OK"))</x:f>
      </x:c>
    </x:row>
    <x:row r="52" ht="23" customHeight="1">
      <x:c r="A52" s="10"/>
      <x:c r="B52" s="10"/>
      <x:c r="C52" s="10"/>
      <x:c r="D52" s="11"/>
      <x:c r="E52" s="11"/>
      <x:c r="F52" s="11"/>
      <x:c r="G52" s="10"/>
      <x:c r="H52" s="9" t="str">
        <x:f>IF(COUNTA(A52:G52)=0,"",IF(OR(A52="",COUNTIFS($A$7:$A$106,A52)&lt;&gt;1,COUNTIFS('Equipamentos'!$A$7:$A$106,B52)&lt;&gt;1,NOT(ISNUMBER(C52)),C52&lt;=0,C52&lt;&gt;INT(C52),NOT(ISNUMBER(D52)),AND(E52&lt;&gt;"",OR(NOT(ISNUMBER(E52)),E52&lt;=D52))),"REVISAR manutenção","OK"))</x:f>
      </x:c>
    </x:row>
    <x:row r="53" ht="23" customHeight="1">
      <x:c r="A53" s="10"/>
      <x:c r="B53" s="10"/>
      <x:c r="C53" s="10"/>
      <x:c r="D53" s="11"/>
      <x:c r="E53" s="11"/>
      <x:c r="F53" s="11"/>
      <x:c r="G53" s="10"/>
      <x:c r="H53" s="9" t="str">
        <x:f>IF(COUNTA(A53:G53)=0,"",IF(OR(A53="",COUNTIFS($A$7:$A$106,A53)&lt;&gt;1,COUNTIFS('Equipamentos'!$A$7:$A$106,B53)&lt;&gt;1,NOT(ISNUMBER(C53)),C53&lt;=0,C53&lt;&gt;INT(C53),NOT(ISNUMBER(D53)),AND(E53&lt;&gt;"",OR(NOT(ISNUMBER(E53)),E53&lt;=D53))),"REVISAR manutenção","OK"))</x:f>
      </x:c>
    </x:row>
    <x:row r="54" ht="23" customHeight="1">
      <x:c r="A54" s="10"/>
      <x:c r="B54" s="10"/>
      <x:c r="C54" s="10"/>
      <x:c r="D54" s="11"/>
      <x:c r="E54" s="11"/>
      <x:c r="F54" s="11"/>
      <x:c r="G54" s="10"/>
      <x:c r="H54" s="9" t="str">
        <x:f>IF(COUNTA(A54:G54)=0,"",IF(OR(A54="",COUNTIFS($A$7:$A$106,A54)&lt;&gt;1,COUNTIFS('Equipamentos'!$A$7:$A$106,B54)&lt;&gt;1,NOT(ISNUMBER(C54)),C54&lt;=0,C54&lt;&gt;INT(C54),NOT(ISNUMBER(D54)),AND(E54&lt;&gt;"",OR(NOT(ISNUMBER(E54)),E54&lt;=D54))),"REVISAR manutenção","OK"))</x:f>
      </x:c>
    </x:row>
    <x:row r="55" ht="23" customHeight="1">
      <x:c r="A55" s="10"/>
      <x:c r="B55" s="10"/>
      <x:c r="C55" s="10"/>
      <x:c r="D55" s="11"/>
      <x:c r="E55" s="11"/>
      <x:c r="F55" s="11"/>
      <x:c r="G55" s="10"/>
      <x:c r="H55" s="9" t="str">
        <x:f>IF(COUNTA(A55:G55)=0,"",IF(OR(A55="",COUNTIFS($A$7:$A$106,A55)&lt;&gt;1,COUNTIFS('Equipamentos'!$A$7:$A$106,B55)&lt;&gt;1,NOT(ISNUMBER(C55)),C55&lt;=0,C55&lt;&gt;INT(C55),NOT(ISNUMBER(D55)),AND(E55&lt;&gt;"",OR(NOT(ISNUMBER(E55)),E55&lt;=D55))),"REVISAR manutenção","OK"))</x:f>
      </x:c>
    </x:row>
    <x:row r="56" ht="23" customHeight="1">
      <x:c r="A56" s="10"/>
      <x:c r="B56" s="10"/>
      <x:c r="C56" s="10"/>
      <x:c r="D56" s="11"/>
      <x:c r="E56" s="11"/>
      <x:c r="F56" s="11"/>
      <x:c r="G56" s="10"/>
      <x:c r="H56" s="9" t="str">
        <x:f>IF(COUNTA(A56:G56)=0,"",IF(OR(A56="",COUNTIFS($A$7:$A$106,A56)&lt;&gt;1,COUNTIFS('Equipamentos'!$A$7:$A$106,B56)&lt;&gt;1,NOT(ISNUMBER(C56)),C56&lt;=0,C56&lt;&gt;INT(C56),NOT(ISNUMBER(D56)),AND(E56&lt;&gt;"",OR(NOT(ISNUMBER(E56)),E56&lt;=D56))),"REVISAR manutenção","OK"))</x:f>
      </x:c>
    </x:row>
    <x:row r="57" ht="23" customHeight="1">
      <x:c r="A57" s="10"/>
      <x:c r="B57" s="10"/>
      <x:c r="C57" s="10"/>
      <x:c r="D57" s="11"/>
      <x:c r="E57" s="11"/>
      <x:c r="F57" s="11"/>
      <x:c r="G57" s="10"/>
      <x:c r="H57" s="9" t="str">
        <x:f>IF(COUNTA(A57:G57)=0,"",IF(OR(A57="",COUNTIFS($A$7:$A$106,A57)&lt;&gt;1,COUNTIFS('Equipamentos'!$A$7:$A$106,B57)&lt;&gt;1,NOT(ISNUMBER(C57)),C57&lt;=0,C57&lt;&gt;INT(C57),NOT(ISNUMBER(D57)),AND(E57&lt;&gt;"",OR(NOT(ISNUMBER(E57)),E57&lt;=D57))),"REVISAR manutenção","OK"))</x:f>
      </x:c>
    </x:row>
    <x:row r="58" ht="23" customHeight="1">
      <x:c r="A58" s="10"/>
      <x:c r="B58" s="10"/>
      <x:c r="C58" s="10"/>
      <x:c r="D58" s="11"/>
      <x:c r="E58" s="11"/>
      <x:c r="F58" s="11"/>
      <x:c r="G58" s="10"/>
      <x:c r="H58" s="9" t="str">
        <x:f>IF(COUNTA(A58:G58)=0,"",IF(OR(A58="",COUNTIFS($A$7:$A$106,A58)&lt;&gt;1,COUNTIFS('Equipamentos'!$A$7:$A$106,B58)&lt;&gt;1,NOT(ISNUMBER(C58)),C58&lt;=0,C58&lt;&gt;INT(C58),NOT(ISNUMBER(D58)),AND(E58&lt;&gt;"",OR(NOT(ISNUMBER(E58)),E58&lt;=D58))),"REVISAR manutenção","OK"))</x:f>
      </x:c>
    </x:row>
    <x:row r="59" ht="23" customHeight="1">
      <x:c r="A59" s="10"/>
      <x:c r="B59" s="10"/>
      <x:c r="C59" s="10"/>
      <x:c r="D59" s="11"/>
      <x:c r="E59" s="11"/>
      <x:c r="F59" s="11"/>
      <x:c r="G59" s="10"/>
      <x:c r="H59" s="9" t="str">
        <x:f>IF(COUNTA(A59:G59)=0,"",IF(OR(A59="",COUNTIFS($A$7:$A$106,A59)&lt;&gt;1,COUNTIFS('Equipamentos'!$A$7:$A$106,B59)&lt;&gt;1,NOT(ISNUMBER(C59)),C59&lt;=0,C59&lt;&gt;INT(C59),NOT(ISNUMBER(D59)),AND(E59&lt;&gt;"",OR(NOT(ISNUMBER(E59)),E59&lt;=D59))),"REVISAR manutenção","OK"))</x:f>
      </x:c>
    </x:row>
    <x:row r="60" ht="23" customHeight="1">
      <x:c r="A60" s="10"/>
      <x:c r="B60" s="10"/>
      <x:c r="C60" s="10"/>
      <x:c r="D60" s="11"/>
      <x:c r="E60" s="11"/>
      <x:c r="F60" s="11"/>
      <x:c r="G60" s="10"/>
      <x:c r="H60" s="9" t="str">
        <x:f>IF(COUNTA(A60:G60)=0,"",IF(OR(A60="",COUNTIFS($A$7:$A$106,A60)&lt;&gt;1,COUNTIFS('Equipamentos'!$A$7:$A$106,B60)&lt;&gt;1,NOT(ISNUMBER(C60)),C60&lt;=0,C60&lt;&gt;INT(C60),NOT(ISNUMBER(D60)),AND(E60&lt;&gt;"",OR(NOT(ISNUMBER(E60)),E60&lt;=D60))),"REVISAR manutenção","OK"))</x:f>
      </x:c>
    </x:row>
    <x:row r="61" ht="23" customHeight="1">
      <x:c r="A61" s="10"/>
      <x:c r="B61" s="10"/>
      <x:c r="C61" s="10"/>
      <x:c r="D61" s="11"/>
      <x:c r="E61" s="11"/>
      <x:c r="F61" s="11"/>
      <x:c r="G61" s="10"/>
      <x:c r="H61" s="9" t="str">
        <x:f>IF(COUNTA(A61:G61)=0,"",IF(OR(A61="",COUNTIFS($A$7:$A$106,A61)&lt;&gt;1,COUNTIFS('Equipamentos'!$A$7:$A$106,B61)&lt;&gt;1,NOT(ISNUMBER(C61)),C61&lt;=0,C61&lt;&gt;INT(C61),NOT(ISNUMBER(D61)),AND(E61&lt;&gt;"",OR(NOT(ISNUMBER(E61)),E61&lt;=D61))),"REVISAR manutenção","OK"))</x:f>
      </x:c>
    </x:row>
    <x:row r="62" ht="23" customHeight="1">
      <x:c r="A62" s="10"/>
      <x:c r="B62" s="10"/>
      <x:c r="C62" s="10"/>
      <x:c r="D62" s="11"/>
      <x:c r="E62" s="11"/>
      <x:c r="F62" s="11"/>
      <x:c r="G62" s="10"/>
      <x:c r="H62" s="9" t="str">
        <x:f>IF(COUNTA(A62:G62)=0,"",IF(OR(A62="",COUNTIFS($A$7:$A$106,A62)&lt;&gt;1,COUNTIFS('Equipamentos'!$A$7:$A$106,B62)&lt;&gt;1,NOT(ISNUMBER(C62)),C62&lt;=0,C62&lt;&gt;INT(C62),NOT(ISNUMBER(D62)),AND(E62&lt;&gt;"",OR(NOT(ISNUMBER(E62)),E62&lt;=D62))),"REVISAR manutenção","OK"))</x:f>
      </x:c>
    </x:row>
    <x:row r="63" ht="23" customHeight="1">
      <x:c r="A63" s="10"/>
      <x:c r="B63" s="10"/>
      <x:c r="C63" s="10"/>
      <x:c r="D63" s="11"/>
      <x:c r="E63" s="11"/>
      <x:c r="F63" s="11"/>
      <x:c r="G63" s="10"/>
      <x:c r="H63" s="9" t="str">
        <x:f>IF(COUNTA(A63:G63)=0,"",IF(OR(A63="",COUNTIFS($A$7:$A$106,A63)&lt;&gt;1,COUNTIFS('Equipamentos'!$A$7:$A$106,B63)&lt;&gt;1,NOT(ISNUMBER(C63)),C63&lt;=0,C63&lt;&gt;INT(C63),NOT(ISNUMBER(D63)),AND(E63&lt;&gt;"",OR(NOT(ISNUMBER(E63)),E63&lt;=D63))),"REVISAR manutenção","OK"))</x:f>
      </x:c>
    </x:row>
    <x:row r="64" ht="23" customHeight="1">
      <x:c r="A64" s="10"/>
      <x:c r="B64" s="10"/>
      <x:c r="C64" s="10"/>
      <x:c r="D64" s="11"/>
      <x:c r="E64" s="11"/>
      <x:c r="F64" s="11"/>
      <x:c r="G64" s="10"/>
      <x:c r="H64" s="9" t="str">
        <x:f>IF(COUNTA(A64:G64)=0,"",IF(OR(A64="",COUNTIFS($A$7:$A$106,A64)&lt;&gt;1,COUNTIFS('Equipamentos'!$A$7:$A$106,B64)&lt;&gt;1,NOT(ISNUMBER(C64)),C64&lt;=0,C64&lt;&gt;INT(C64),NOT(ISNUMBER(D64)),AND(E64&lt;&gt;"",OR(NOT(ISNUMBER(E64)),E64&lt;=D64))),"REVISAR manutenção","OK"))</x:f>
      </x:c>
    </x:row>
    <x:row r="65" ht="23" customHeight="1">
      <x:c r="A65" s="10"/>
      <x:c r="B65" s="10"/>
      <x:c r="C65" s="10"/>
      <x:c r="D65" s="11"/>
      <x:c r="E65" s="11"/>
      <x:c r="F65" s="11"/>
      <x:c r="G65" s="10"/>
      <x:c r="H65" s="9" t="str">
        <x:f>IF(COUNTA(A65:G65)=0,"",IF(OR(A65="",COUNTIFS($A$7:$A$106,A65)&lt;&gt;1,COUNTIFS('Equipamentos'!$A$7:$A$106,B65)&lt;&gt;1,NOT(ISNUMBER(C65)),C65&lt;=0,C65&lt;&gt;INT(C65),NOT(ISNUMBER(D65)),AND(E65&lt;&gt;"",OR(NOT(ISNUMBER(E65)),E65&lt;=D65))),"REVISAR manutenção","OK"))</x:f>
      </x:c>
    </x:row>
    <x:row r="66" ht="23" customHeight="1">
      <x:c r="A66" s="10"/>
      <x:c r="B66" s="10"/>
      <x:c r="C66" s="10"/>
      <x:c r="D66" s="11"/>
      <x:c r="E66" s="11"/>
      <x:c r="F66" s="11"/>
      <x:c r="G66" s="10"/>
      <x:c r="H66" s="9" t="str">
        <x:f>IF(COUNTA(A66:G66)=0,"",IF(OR(A66="",COUNTIFS($A$7:$A$106,A66)&lt;&gt;1,COUNTIFS('Equipamentos'!$A$7:$A$106,B66)&lt;&gt;1,NOT(ISNUMBER(C66)),C66&lt;=0,C66&lt;&gt;INT(C66),NOT(ISNUMBER(D66)),AND(E66&lt;&gt;"",OR(NOT(ISNUMBER(E66)),E66&lt;=D66))),"REVISAR manutenção","OK"))</x:f>
      </x:c>
    </x:row>
    <x:row r="67" ht="23" customHeight="1">
      <x:c r="A67" s="10"/>
      <x:c r="B67" s="10"/>
      <x:c r="C67" s="10"/>
      <x:c r="D67" s="11"/>
      <x:c r="E67" s="11"/>
      <x:c r="F67" s="11"/>
      <x:c r="G67" s="10"/>
      <x:c r="H67" s="9" t="str">
        <x:f>IF(COUNTA(A67:G67)=0,"",IF(OR(A67="",COUNTIFS($A$7:$A$106,A67)&lt;&gt;1,COUNTIFS('Equipamentos'!$A$7:$A$106,B67)&lt;&gt;1,NOT(ISNUMBER(C67)),C67&lt;=0,C67&lt;&gt;INT(C67),NOT(ISNUMBER(D67)),AND(E67&lt;&gt;"",OR(NOT(ISNUMBER(E67)),E67&lt;=D67))),"REVISAR manutenção","OK"))</x:f>
      </x:c>
    </x:row>
    <x:row r="68" ht="23" customHeight="1">
      <x:c r="A68" s="10"/>
      <x:c r="B68" s="10"/>
      <x:c r="C68" s="10"/>
      <x:c r="D68" s="11"/>
      <x:c r="E68" s="11"/>
      <x:c r="F68" s="11"/>
      <x:c r="G68" s="10"/>
      <x:c r="H68" s="9" t="str">
        <x:f>IF(COUNTA(A68:G68)=0,"",IF(OR(A68="",COUNTIFS($A$7:$A$106,A68)&lt;&gt;1,COUNTIFS('Equipamentos'!$A$7:$A$106,B68)&lt;&gt;1,NOT(ISNUMBER(C68)),C68&lt;=0,C68&lt;&gt;INT(C68),NOT(ISNUMBER(D68)),AND(E68&lt;&gt;"",OR(NOT(ISNUMBER(E68)),E68&lt;=D68))),"REVISAR manutenção","OK"))</x:f>
      </x:c>
    </x:row>
    <x:row r="69" ht="23" customHeight="1">
      <x:c r="A69" s="10"/>
      <x:c r="B69" s="10"/>
      <x:c r="C69" s="10"/>
      <x:c r="D69" s="11"/>
      <x:c r="E69" s="11"/>
      <x:c r="F69" s="11"/>
      <x:c r="G69" s="10"/>
      <x:c r="H69" s="9" t="str">
        <x:f>IF(COUNTA(A69:G69)=0,"",IF(OR(A69="",COUNTIFS($A$7:$A$106,A69)&lt;&gt;1,COUNTIFS('Equipamentos'!$A$7:$A$106,B69)&lt;&gt;1,NOT(ISNUMBER(C69)),C69&lt;=0,C69&lt;&gt;INT(C69),NOT(ISNUMBER(D69)),AND(E69&lt;&gt;"",OR(NOT(ISNUMBER(E69)),E69&lt;=D69))),"REVISAR manutenção","OK"))</x:f>
      </x:c>
    </x:row>
    <x:row r="70" ht="23" customHeight="1">
      <x:c r="A70" s="10"/>
      <x:c r="B70" s="10"/>
      <x:c r="C70" s="10"/>
      <x:c r="D70" s="11"/>
      <x:c r="E70" s="11"/>
      <x:c r="F70" s="11"/>
      <x:c r="G70" s="10"/>
      <x:c r="H70" s="9" t="str">
        <x:f>IF(COUNTA(A70:G70)=0,"",IF(OR(A70="",COUNTIFS($A$7:$A$106,A70)&lt;&gt;1,COUNTIFS('Equipamentos'!$A$7:$A$106,B70)&lt;&gt;1,NOT(ISNUMBER(C70)),C70&lt;=0,C70&lt;&gt;INT(C70),NOT(ISNUMBER(D70)),AND(E70&lt;&gt;"",OR(NOT(ISNUMBER(E70)),E70&lt;=D70))),"REVISAR manutenção","OK"))</x:f>
      </x:c>
    </x:row>
    <x:row r="71" ht="23" customHeight="1">
      <x:c r="A71" s="10"/>
      <x:c r="B71" s="10"/>
      <x:c r="C71" s="10"/>
      <x:c r="D71" s="11"/>
      <x:c r="E71" s="11"/>
      <x:c r="F71" s="11"/>
      <x:c r="G71" s="10"/>
      <x:c r="H71" s="9" t="str">
        <x:f>IF(COUNTA(A71:G71)=0,"",IF(OR(A71="",COUNTIFS($A$7:$A$106,A71)&lt;&gt;1,COUNTIFS('Equipamentos'!$A$7:$A$106,B71)&lt;&gt;1,NOT(ISNUMBER(C71)),C71&lt;=0,C71&lt;&gt;INT(C71),NOT(ISNUMBER(D71)),AND(E71&lt;&gt;"",OR(NOT(ISNUMBER(E71)),E71&lt;=D71))),"REVISAR manutenção","OK"))</x:f>
      </x:c>
    </x:row>
    <x:row r="72" ht="23" customHeight="1">
      <x:c r="A72" s="10"/>
      <x:c r="B72" s="10"/>
      <x:c r="C72" s="10"/>
      <x:c r="D72" s="11"/>
      <x:c r="E72" s="11"/>
      <x:c r="F72" s="11"/>
      <x:c r="G72" s="10"/>
      <x:c r="H72" s="9" t="str">
        <x:f>IF(COUNTA(A72:G72)=0,"",IF(OR(A72="",COUNTIFS($A$7:$A$106,A72)&lt;&gt;1,COUNTIFS('Equipamentos'!$A$7:$A$106,B72)&lt;&gt;1,NOT(ISNUMBER(C72)),C72&lt;=0,C72&lt;&gt;INT(C72),NOT(ISNUMBER(D72)),AND(E72&lt;&gt;"",OR(NOT(ISNUMBER(E72)),E72&lt;=D72))),"REVISAR manutenção","OK"))</x:f>
      </x:c>
    </x:row>
    <x:row r="73" ht="23" customHeight="1">
      <x:c r="A73" s="10"/>
      <x:c r="B73" s="10"/>
      <x:c r="C73" s="10"/>
      <x:c r="D73" s="11"/>
      <x:c r="E73" s="11"/>
      <x:c r="F73" s="11"/>
      <x:c r="G73" s="10"/>
      <x:c r="H73" s="9" t="str">
        <x:f>IF(COUNTA(A73:G73)=0,"",IF(OR(A73="",COUNTIFS($A$7:$A$106,A73)&lt;&gt;1,COUNTIFS('Equipamentos'!$A$7:$A$106,B73)&lt;&gt;1,NOT(ISNUMBER(C73)),C73&lt;=0,C73&lt;&gt;INT(C73),NOT(ISNUMBER(D73)),AND(E73&lt;&gt;"",OR(NOT(ISNUMBER(E73)),E73&lt;=D73))),"REVISAR manutenção","OK"))</x:f>
      </x:c>
    </x:row>
    <x:row r="74" ht="23" customHeight="1">
      <x:c r="A74" s="10"/>
      <x:c r="B74" s="10"/>
      <x:c r="C74" s="10"/>
      <x:c r="D74" s="11"/>
      <x:c r="E74" s="11"/>
      <x:c r="F74" s="11"/>
      <x:c r="G74" s="10"/>
      <x:c r="H74" s="9" t="str">
        <x:f>IF(COUNTA(A74:G74)=0,"",IF(OR(A74="",COUNTIFS($A$7:$A$106,A74)&lt;&gt;1,COUNTIFS('Equipamentos'!$A$7:$A$106,B74)&lt;&gt;1,NOT(ISNUMBER(C74)),C74&lt;=0,C74&lt;&gt;INT(C74),NOT(ISNUMBER(D74)),AND(E74&lt;&gt;"",OR(NOT(ISNUMBER(E74)),E74&lt;=D74))),"REVISAR manutenção","OK"))</x:f>
      </x:c>
    </x:row>
    <x:row r="75" ht="23" customHeight="1">
      <x:c r="A75" s="10"/>
      <x:c r="B75" s="10"/>
      <x:c r="C75" s="10"/>
      <x:c r="D75" s="11"/>
      <x:c r="E75" s="11"/>
      <x:c r="F75" s="11"/>
      <x:c r="G75" s="10"/>
      <x:c r="H75" s="9" t="str">
        <x:f>IF(COUNTA(A75:G75)=0,"",IF(OR(A75="",COUNTIFS($A$7:$A$106,A75)&lt;&gt;1,COUNTIFS('Equipamentos'!$A$7:$A$106,B75)&lt;&gt;1,NOT(ISNUMBER(C75)),C75&lt;=0,C75&lt;&gt;INT(C75),NOT(ISNUMBER(D75)),AND(E75&lt;&gt;"",OR(NOT(ISNUMBER(E75)),E75&lt;=D75))),"REVISAR manutenção","OK"))</x:f>
      </x:c>
    </x:row>
    <x:row r="76" ht="23" customHeight="1">
      <x:c r="A76" s="10"/>
      <x:c r="B76" s="10"/>
      <x:c r="C76" s="10"/>
      <x:c r="D76" s="11"/>
      <x:c r="E76" s="11"/>
      <x:c r="F76" s="11"/>
      <x:c r="G76" s="10"/>
      <x:c r="H76" s="9" t="str">
        <x:f>IF(COUNTA(A76:G76)=0,"",IF(OR(A76="",COUNTIFS($A$7:$A$106,A76)&lt;&gt;1,COUNTIFS('Equipamentos'!$A$7:$A$106,B76)&lt;&gt;1,NOT(ISNUMBER(C76)),C76&lt;=0,C76&lt;&gt;INT(C76),NOT(ISNUMBER(D76)),AND(E76&lt;&gt;"",OR(NOT(ISNUMBER(E76)),E76&lt;=D76))),"REVISAR manutenção","OK"))</x:f>
      </x:c>
    </x:row>
    <x:row r="77" ht="23" customHeight="1">
      <x:c r="A77" s="10"/>
      <x:c r="B77" s="10"/>
      <x:c r="C77" s="10"/>
      <x:c r="D77" s="11"/>
      <x:c r="E77" s="11"/>
      <x:c r="F77" s="11"/>
      <x:c r="G77" s="10"/>
      <x:c r="H77" s="9" t="str">
        <x:f>IF(COUNTA(A77:G77)=0,"",IF(OR(A77="",COUNTIFS($A$7:$A$106,A77)&lt;&gt;1,COUNTIFS('Equipamentos'!$A$7:$A$106,B77)&lt;&gt;1,NOT(ISNUMBER(C77)),C77&lt;=0,C77&lt;&gt;INT(C77),NOT(ISNUMBER(D77)),AND(E77&lt;&gt;"",OR(NOT(ISNUMBER(E77)),E77&lt;=D77))),"REVISAR manutenção","OK"))</x:f>
      </x:c>
    </x:row>
    <x:row r="78" ht="23" customHeight="1">
      <x:c r="A78" s="10"/>
      <x:c r="B78" s="10"/>
      <x:c r="C78" s="10"/>
      <x:c r="D78" s="11"/>
      <x:c r="E78" s="11"/>
      <x:c r="F78" s="11"/>
      <x:c r="G78" s="10"/>
      <x:c r="H78" s="9" t="str">
        <x:f>IF(COUNTA(A78:G78)=0,"",IF(OR(A78="",COUNTIFS($A$7:$A$106,A78)&lt;&gt;1,COUNTIFS('Equipamentos'!$A$7:$A$106,B78)&lt;&gt;1,NOT(ISNUMBER(C78)),C78&lt;=0,C78&lt;&gt;INT(C78),NOT(ISNUMBER(D78)),AND(E78&lt;&gt;"",OR(NOT(ISNUMBER(E78)),E78&lt;=D78))),"REVISAR manutenção","OK"))</x:f>
      </x:c>
    </x:row>
    <x:row r="79" ht="23" customHeight="1">
      <x:c r="A79" s="10"/>
      <x:c r="B79" s="10"/>
      <x:c r="C79" s="10"/>
      <x:c r="D79" s="11"/>
      <x:c r="E79" s="11"/>
      <x:c r="F79" s="11"/>
      <x:c r="G79" s="10"/>
      <x:c r="H79" s="9" t="str">
        <x:f>IF(COUNTA(A79:G79)=0,"",IF(OR(A79="",COUNTIFS($A$7:$A$106,A79)&lt;&gt;1,COUNTIFS('Equipamentos'!$A$7:$A$106,B79)&lt;&gt;1,NOT(ISNUMBER(C79)),C79&lt;=0,C79&lt;&gt;INT(C79),NOT(ISNUMBER(D79)),AND(E79&lt;&gt;"",OR(NOT(ISNUMBER(E79)),E79&lt;=D79))),"REVISAR manutenção","OK"))</x:f>
      </x:c>
    </x:row>
    <x:row r="80" ht="23" customHeight="1">
      <x:c r="A80" s="10"/>
      <x:c r="B80" s="10"/>
      <x:c r="C80" s="10"/>
      <x:c r="D80" s="11"/>
      <x:c r="E80" s="11"/>
      <x:c r="F80" s="11"/>
      <x:c r="G80" s="10"/>
      <x:c r="H80" s="9" t="str">
        <x:f>IF(COUNTA(A80:G80)=0,"",IF(OR(A80="",COUNTIFS($A$7:$A$106,A80)&lt;&gt;1,COUNTIFS('Equipamentos'!$A$7:$A$106,B80)&lt;&gt;1,NOT(ISNUMBER(C80)),C80&lt;=0,C80&lt;&gt;INT(C80),NOT(ISNUMBER(D80)),AND(E80&lt;&gt;"",OR(NOT(ISNUMBER(E80)),E80&lt;=D80))),"REVISAR manutenção","OK"))</x:f>
      </x:c>
    </x:row>
    <x:row r="81" ht="23" customHeight="1">
      <x:c r="A81" s="10"/>
      <x:c r="B81" s="10"/>
      <x:c r="C81" s="10"/>
      <x:c r="D81" s="11"/>
      <x:c r="E81" s="11"/>
      <x:c r="F81" s="11"/>
      <x:c r="G81" s="10"/>
      <x:c r="H81" s="9" t="str">
        <x:f>IF(COUNTA(A81:G81)=0,"",IF(OR(A81="",COUNTIFS($A$7:$A$106,A81)&lt;&gt;1,COUNTIFS('Equipamentos'!$A$7:$A$106,B81)&lt;&gt;1,NOT(ISNUMBER(C81)),C81&lt;=0,C81&lt;&gt;INT(C81),NOT(ISNUMBER(D81)),AND(E81&lt;&gt;"",OR(NOT(ISNUMBER(E81)),E81&lt;=D81))),"REVISAR manutenção","OK"))</x:f>
      </x:c>
    </x:row>
    <x:row r="82" ht="23" customHeight="1">
      <x:c r="A82" s="10"/>
      <x:c r="B82" s="10"/>
      <x:c r="C82" s="10"/>
      <x:c r="D82" s="11"/>
      <x:c r="E82" s="11"/>
      <x:c r="F82" s="11"/>
      <x:c r="G82" s="10"/>
      <x:c r="H82" s="9" t="str">
        <x:f>IF(COUNTA(A82:G82)=0,"",IF(OR(A82="",COUNTIFS($A$7:$A$106,A82)&lt;&gt;1,COUNTIFS('Equipamentos'!$A$7:$A$106,B82)&lt;&gt;1,NOT(ISNUMBER(C82)),C82&lt;=0,C82&lt;&gt;INT(C82),NOT(ISNUMBER(D82)),AND(E82&lt;&gt;"",OR(NOT(ISNUMBER(E82)),E82&lt;=D82))),"REVISAR manutenção","OK"))</x:f>
      </x:c>
    </x:row>
    <x:row r="83" ht="23" customHeight="1">
      <x:c r="A83" s="10"/>
      <x:c r="B83" s="10"/>
      <x:c r="C83" s="10"/>
      <x:c r="D83" s="11"/>
      <x:c r="E83" s="11"/>
      <x:c r="F83" s="11"/>
      <x:c r="G83" s="10"/>
      <x:c r="H83" s="9" t="str">
        <x:f>IF(COUNTA(A83:G83)=0,"",IF(OR(A83="",COUNTIFS($A$7:$A$106,A83)&lt;&gt;1,COUNTIFS('Equipamentos'!$A$7:$A$106,B83)&lt;&gt;1,NOT(ISNUMBER(C83)),C83&lt;=0,C83&lt;&gt;INT(C83),NOT(ISNUMBER(D83)),AND(E83&lt;&gt;"",OR(NOT(ISNUMBER(E83)),E83&lt;=D83))),"REVISAR manutenção","OK"))</x:f>
      </x:c>
    </x:row>
    <x:row r="84" ht="23" customHeight="1">
      <x:c r="A84" s="10"/>
      <x:c r="B84" s="10"/>
      <x:c r="C84" s="10"/>
      <x:c r="D84" s="11"/>
      <x:c r="E84" s="11"/>
      <x:c r="F84" s="11"/>
      <x:c r="G84" s="10"/>
      <x:c r="H84" s="9" t="str">
        <x:f>IF(COUNTA(A84:G84)=0,"",IF(OR(A84="",COUNTIFS($A$7:$A$106,A84)&lt;&gt;1,COUNTIFS('Equipamentos'!$A$7:$A$106,B84)&lt;&gt;1,NOT(ISNUMBER(C84)),C84&lt;=0,C84&lt;&gt;INT(C84),NOT(ISNUMBER(D84)),AND(E84&lt;&gt;"",OR(NOT(ISNUMBER(E84)),E84&lt;=D84))),"REVISAR manutenção","OK"))</x:f>
      </x:c>
    </x:row>
    <x:row r="85" ht="23" customHeight="1">
      <x:c r="A85" s="10"/>
      <x:c r="B85" s="10"/>
      <x:c r="C85" s="10"/>
      <x:c r="D85" s="11"/>
      <x:c r="E85" s="11"/>
      <x:c r="F85" s="11"/>
      <x:c r="G85" s="10"/>
      <x:c r="H85" s="9" t="str">
        <x:f>IF(COUNTA(A85:G85)=0,"",IF(OR(A85="",COUNTIFS($A$7:$A$106,A85)&lt;&gt;1,COUNTIFS('Equipamentos'!$A$7:$A$106,B85)&lt;&gt;1,NOT(ISNUMBER(C85)),C85&lt;=0,C85&lt;&gt;INT(C85),NOT(ISNUMBER(D85)),AND(E85&lt;&gt;"",OR(NOT(ISNUMBER(E85)),E85&lt;=D85))),"REVISAR manutenção","OK"))</x:f>
      </x:c>
    </x:row>
    <x:row r="86" ht="23" customHeight="1">
      <x:c r="A86" s="10"/>
      <x:c r="B86" s="10"/>
      <x:c r="C86" s="10"/>
      <x:c r="D86" s="11"/>
      <x:c r="E86" s="11"/>
      <x:c r="F86" s="11"/>
      <x:c r="G86" s="10"/>
      <x:c r="H86" s="9" t="str">
        <x:f>IF(COUNTA(A86:G86)=0,"",IF(OR(A86="",COUNTIFS($A$7:$A$106,A86)&lt;&gt;1,COUNTIFS('Equipamentos'!$A$7:$A$106,B86)&lt;&gt;1,NOT(ISNUMBER(C86)),C86&lt;=0,C86&lt;&gt;INT(C86),NOT(ISNUMBER(D86)),AND(E86&lt;&gt;"",OR(NOT(ISNUMBER(E86)),E86&lt;=D86))),"REVISAR manutenção","OK"))</x:f>
      </x:c>
    </x:row>
    <x:row r="87" ht="23" customHeight="1">
      <x:c r="A87" s="10"/>
      <x:c r="B87" s="10"/>
      <x:c r="C87" s="10"/>
      <x:c r="D87" s="11"/>
      <x:c r="E87" s="11"/>
      <x:c r="F87" s="11"/>
      <x:c r="G87" s="10"/>
      <x:c r="H87" s="9" t="str">
        <x:f>IF(COUNTA(A87:G87)=0,"",IF(OR(A87="",COUNTIFS($A$7:$A$106,A87)&lt;&gt;1,COUNTIFS('Equipamentos'!$A$7:$A$106,B87)&lt;&gt;1,NOT(ISNUMBER(C87)),C87&lt;=0,C87&lt;&gt;INT(C87),NOT(ISNUMBER(D87)),AND(E87&lt;&gt;"",OR(NOT(ISNUMBER(E87)),E87&lt;=D87))),"REVISAR manutenção","OK"))</x:f>
      </x:c>
    </x:row>
    <x:row r="88" ht="23" customHeight="1">
      <x:c r="A88" s="10"/>
      <x:c r="B88" s="10"/>
      <x:c r="C88" s="10"/>
      <x:c r="D88" s="11"/>
      <x:c r="E88" s="11"/>
      <x:c r="F88" s="11"/>
      <x:c r="G88" s="10"/>
      <x:c r="H88" s="9" t="str">
        <x:f>IF(COUNTA(A88:G88)=0,"",IF(OR(A88="",COUNTIFS($A$7:$A$106,A88)&lt;&gt;1,COUNTIFS('Equipamentos'!$A$7:$A$106,B88)&lt;&gt;1,NOT(ISNUMBER(C88)),C88&lt;=0,C88&lt;&gt;INT(C88),NOT(ISNUMBER(D88)),AND(E88&lt;&gt;"",OR(NOT(ISNUMBER(E88)),E88&lt;=D88))),"REVISAR manutenção","OK"))</x:f>
      </x:c>
    </x:row>
    <x:row r="89" ht="23" customHeight="1">
      <x:c r="A89" s="10"/>
      <x:c r="B89" s="10"/>
      <x:c r="C89" s="10"/>
      <x:c r="D89" s="11"/>
      <x:c r="E89" s="11"/>
      <x:c r="F89" s="11"/>
      <x:c r="G89" s="10"/>
      <x:c r="H89" s="9" t="str">
        <x:f>IF(COUNTA(A89:G89)=0,"",IF(OR(A89="",COUNTIFS($A$7:$A$106,A89)&lt;&gt;1,COUNTIFS('Equipamentos'!$A$7:$A$106,B89)&lt;&gt;1,NOT(ISNUMBER(C89)),C89&lt;=0,C89&lt;&gt;INT(C89),NOT(ISNUMBER(D89)),AND(E89&lt;&gt;"",OR(NOT(ISNUMBER(E89)),E89&lt;=D89))),"REVISAR manutenção","OK"))</x:f>
      </x:c>
    </x:row>
    <x:row r="90" ht="23" customHeight="1">
      <x:c r="A90" s="10"/>
      <x:c r="B90" s="10"/>
      <x:c r="C90" s="10"/>
      <x:c r="D90" s="11"/>
      <x:c r="E90" s="11"/>
      <x:c r="F90" s="11"/>
      <x:c r="G90" s="10"/>
      <x:c r="H90" s="9" t="str">
        <x:f>IF(COUNTA(A90:G90)=0,"",IF(OR(A90="",COUNTIFS($A$7:$A$106,A90)&lt;&gt;1,COUNTIFS('Equipamentos'!$A$7:$A$106,B90)&lt;&gt;1,NOT(ISNUMBER(C90)),C90&lt;=0,C90&lt;&gt;INT(C90),NOT(ISNUMBER(D90)),AND(E90&lt;&gt;"",OR(NOT(ISNUMBER(E90)),E90&lt;=D90))),"REVISAR manutenção","OK"))</x:f>
      </x:c>
    </x:row>
    <x:row r="91" ht="23" customHeight="1">
      <x:c r="A91" s="10"/>
      <x:c r="B91" s="10"/>
      <x:c r="C91" s="10"/>
      <x:c r="D91" s="11"/>
      <x:c r="E91" s="11"/>
      <x:c r="F91" s="11"/>
      <x:c r="G91" s="10"/>
      <x:c r="H91" s="9" t="str">
        <x:f>IF(COUNTA(A91:G91)=0,"",IF(OR(A91="",COUNTIFS($A$7:$A$106,A91)&lt;&gt;1,COUNTIFS('Equipamentos'!$A$7:$A$106,B91)&lt;&gt;1,NOT(ISNUMBER(C91)),C91&lt;=0,C91&lt;&gt;INT(C91),NOT(ISNUMBER(D91)),AND(E91&lt;&gt;"",OR(NOT(ISNUMBER(E91)),E91&lt;=D91))),"REVISAR manutenção","OK"))</x:f>
      </x:c>
    </x:row>
    <x:row r="92" ht="23" customHeight="1">
      <x:c r="A92" s="10"/>
      <x:c r="B92" s="10"/>
      <x:c r="C92" s="10"/>
      <x:c r="D92" s="11"/>
      <x:c r="E92" s="11"/>
      <x:c r="F92" s="11"/>
      <x:c r="G92" s="10"/>
      <x:c r="H92" s="9" t="str">
        <x:f>IF(COUNTA(A92:G92)=0,"",IF(OR(A92="",COUNTIFS($A$7:$A$106,A92)&lt;&gt;1,COUNTIFS('Equipamentos'!$A$7:$A$106,B92)&lt;&gt;1,NOT(ISNUMBER(C92)),C92&lt;=0,C92&lt;&gt;INT(C92),NOT(ISNUMBER(D92)),AND(E92&lt;&gt;"",OR(NOT(ISNUMBER(E92)),E92&lt;=D92))),"REVISAR manutenção","OK"))</x:f>
      </x:c>
    </x:row>
    <x:row r="93" ht="23" customHeight="1">
      <x:c r="A93" s="10"/>
      <x:c r="B93" s="10"/>
      <x:c r="C93" s="10"/>
      <x:c r="D93" s="11"/>
      <x:c r="E93" s="11"/>
      <x:c r="F93" s="11"/>
      <x:c r="G93" s="10"/>
      <x:c r="H93" s="9" t="str">
        <x:f>IF(COUNTA(A93:G93)=0,"",IF(OR(A93="",COUNTIFS($A$7:$A$106,A93)&lt;&gt;1,COUNTIFS('Equipamentos'!$A$7:$A$106,B93)&lt;&gt;1,NOT(ISNUMBER(C93)),C93&lt;=0,C93&lt;&gt;INT(C93),NOT(ISNUMBER(D93)),AND(E93&lt;&gt;"",OR(NOT(ISNUMBER(E93)),E93&lt;=D93))),"REVISAR manutenção","OK"))</x:f>
      </x:c>
    </x:row>
    <x:row r="94" ht="23" customHeight="1">
      <x:c r="A94" s="10"/>
      <x:c r="B94" s="10"/>
      <x:c r="C94" s="10"/>
      <x:c r="D94" s="11"/>
      <x:c r="E94" s="11"/>
      <x:c r="F94" s="11"/>
      <x:c r="G94" s="10"/>
      <x:c r="H94" s="9" t="str">
        <x:f>IF(COUNTA(A94:G94)=0,"",IF(OR(A94="",COUNTIFS($A$7:$A$106,A94)&lt;&gt;1,COUNTIFS('Equipamentos'!$A$7:$A$106,B94)&lt;&gt;1,NOT(ISNUMBER(C94)),C94&lt;=0,C94&lt;&gt;INT(C94),NOT(ISNUMBER(D94)),AND(E94&lt;&gt;"",OR(NOT(ISNUMBER(E94)),E94&lt;=D94))),"REVISAR manutenção","OK"))</x:f>
      </x:c>
    </x:row>
    <x:row r="95" ht="23" customHeight="1">
      <x:c r="A95" s="10"/>
      <x:c r="B95" s="10"/>
      <x:c r="C95" s="10"/>
      <x:c r="D95" s="11"/>
      <x:c r="E95" s="11"/>
      <x:c r="F95" s="11"/>
      <x:c r="G95" s="10"/>
      <x:c r="H95" s="9" t="str">
        <x:f>IF(COUNTA(A95:G95)=0,"",IF(OR(A95="",COUNTIFS($A$7:$A$106,A95)&lt;&gt;1,COUNTIFS('Equipamentos'!$A$7:$A$106,B95)&lt;&gt;1,NOT(ISNUMBER(C95)),C95&lt;=0,C95&lt;&gt;INT(C95),NOT(ISNUMBER(D95)),AND(E95&lt;&gt;"",OR(NOT(ISNUMBER(E95)),E95&lt;=D95))),"REVISAR manutenção","OK"))</x:f>
      </x:c>
    </x:row>
    <x:row r="96" ht="23" customHeight="1">
      <x:c r="A96" s="10"/>
      <x:c r="B96" s="10"/>
      <x:c r="C96" s="10"/>
      <x:c r="D96" s="11"/>
      <x:c r="E96" s="11"/>
      <x:c r="F96" s="11"/>
      <x:c r="G96" s="10"/>
      <x:c r="H96" s="9" t="str">
        <x:f>IF(COUNTA(A96:G96)=0,"",IF(OR(A96="",COUNTIFS($A$7:$A$106,A96)&lt;&gt;1,COUNTIFS('Equipamentos'!$A$7:$A$106,B96)&lt;&gt;1,NOT(ISNUMBER(C96)),C96&lt;=0,C96&lt;&gt;INT(C96),NOT(ISNUMBER(D96)),AND(E96&lt;&gt;"",OR(NOT(ISNUMBER(E96)),E96&lt;=D96))),"REVISAR manutenção","OK"))</x:f>
      </x:c>
    </x:row>
    <x:row r="97" ht="23" customHeight="1">
      <x:c r="A97" s="10"/>
      <x:c r="B97" s="10"/>
      <x:c r="C97" s="10"/>
      <x:c r="D97" s="11"/>
      <x:c r="E97" s="11"/>
      <x:c r="F97" s="11"/>
      <x:c r="G97" s="10"/>
      <x:c r="H97" s="9" t="str">
        <x:f>IF(COUNTA(A97:G97)=0,"",IF(OR(A97="",COUNTIFS($A$7:$A$106,A97)&lt;&gt;1,COUNTIFS('Equipamentos'!$A$7:$A$106,B97)&lt;&gt;1,NOT(ISNUMBER(C97)),C97&lt;=0,C97&lt;&gt;INT(C97),NOT(ISNUMBER(D97)),AND(E97&lt;&gt;"",OR(NOT(ISNUMBER(E97)),E97&lt;=D97))),"REVISAR manutenção","OK"))</x:f>
      </x:c>
    </x:row>
    <x:row r="98" ht="23" customHeight="1">
      <x:c r="A98" s="10"/>
      <x:c r="B98" s="10"/>
      <x:c r="C98" s="10"/>
      <x:c r="D98" s="11"/>
      <x:c r="E98" s="11"/>
      <x:c r="F98" s="11"/>
      <x:c r="G98" s="10"/>
      <x:c r="H98" s="9" t="str">
        <x:f>IF(COUNTA(A98:G98)=0,"",IF(OR(A98="",COUNTIFS($A$7:$A$106,A98)&lt;&gt;1,COUNTIFS('Equipamentos'!$A$7:$A$106,B98)&lt;&gt;1,NOT(ISNUMBER(C98)),C98&lt;=0,C98&lt;&gt;INT(C98),NOT(ISNUMBER(D98)),AND(E98&lt;&gt;"",OR(NOT(ISNUMBER(E98)),E98&lt;=D98))),"REVISAR manutenção","OK"))</x:f>
      </x:c>
    </x:row>
    <x:row r="99" ht="23" customHeight="1">
      <x:c r="A99" s="10"/>
      <x:c r="B99" s="10"/>
      <x:c r="C99" s="10"/>
      <x:c r="D99" s="11"/>
      <x:c r="E99" s="11"/>
      <x:c r="F99" s="11"/>
      <x:c r="G99" s="10"/>
      <x:c r="H99" s="9" t="str">
        <x:f>IF(COUNTA(A99:G99)=0,"",IF(OR(A99="",COUNTIFS($A$7:$A$106,A99)&lt;&gt;1,COUNTIFS('Equipamentos'!$A$7:$A$106,B99)&lt;&gt;1,NOT(ISNUMBER(C99)),C99&lt;=0,C99&lt;&gt;INT(C99),NOT(ISNUMBER(D99)),AND(E99&lt;&gt;"",OR(NOT(ISNUMBER(E99)),E99&lt;=D99))),"REVISAR manutenção","OK"))</x:f>
      </x:c>
    </x:row>
    <x:row r="100" ht="23" customHeight="1">
      <x:c r="A100" s="10"/>
      <x:c r="B100" s="10"/>
      <x:c r="C100" s="10"/>
      <x:c r="D100" s="11"/>
      <x:c r="E100" s="11"/>
      <x:c r="F100" s="11"/>
      <x:c r="G100" s="10"/>
      <x:c r="H100" s="9" t="str">
        <x:f>IF(COUNTA(A100:G100)=0,"",IF(OR(A100="",COUNTIFS($A$7:$A$106,A100)&lt;&gt;1,COUNTIFS('Equipamentos'!$A$7:$A$106,B100)&lt;&gt;1,NOT(ISNUMBER(C100)),C100&lt;=0,C100&lt;&gt;INT(C100),NOT(ISNUMBER(D100)),AND(E100&lt;&gt;"",OR(NOT(ISNUMBER(E100)),E100&lt;=D100))),"REVISAR manutenção","OK"))</x:f>
      </x:c>
    </x:row>
    <x:row r="101" ht="23" customHeight="1">
      <x:c r="A101" s="10"/>
      <x:c r="B101" s="10"/>
      <x:c r="C101" s="10"/>
      <x:c r="D101" s="11"/>
      <x:c r="E101" s="11"/>
      <x:c r="F101" s="11"/>
      <x:c r="G101" s="10"/>
      <x:c r="H101" s="9" t="str">
        <x:f>IF(COUNTA(A101:G101)=0,"",IF(OR(A101="",COUNTIFS($A$7:$A$106,A101)&lt;&gt;1,COUNTIFS('Equipamentos'!$A$7:$A$106,B101)&lt;&gt;1,NOT(ISNUMBER(C101)),C101&lt;=0,C101&lt;&gt;INT(C101),NOT(ISNUMBER(D101)),AND(E101&lt;&gt;"",OR(NOT(ISNUMBER(E101)),E101&lt;=D101))),"REVISAR manutenção","OK"))</x:f>
      </x:c>
    </x:row>
    <x:row r="102" ht="23" customHeight="1">
      <x:c r="A102" s="10"/>
      <x:c r="B102" s="10"/>
      <x:c r="C102" s="10"/>
      <x:c r="D102" s="11"/>
      <x:c r="E102" s="11"/>
      <x:c r="F102" s="11"/>
      <x:c r="G102" s="10"/>
      <x:c r="H102" s="9" t="str">
        <x:f>IF(COUNTA(A102:G102)=0,"",IF(OR(A102="",COUNTIFS($A$7:$A$106,A102)&lt;&gt;1,COUNTIFS('Equipamentos'!$A$7:$A$106,B102)&lt;&gt;1,NOT(ISNUMBER(C102)),C102&lt;=0,C102&lt;&gt;INT(C102),NOT(ISNUMBER(D102)),AND(E102&lt;&gt;"",OR(NOT(ISNUMBER(E102)),E102&lt;=D102))),"REVISAR manutenção","OK"))</x:f>
      </x:c>
    </x:row>
    <x:row r="103" ht="23" customHeight="1">
      <x:c r="A103" s="10"/>
      <x:c r="B103" s="10"/>
      <x:c r="C103" s="10"/>
      <x:c r="D103" s="11"/>
      <x:c r="E103" s="11"/>
      <x:c r="F103" s="11"/>
      <x:c r="G103" s="10"/>
      <x:c r="H103" s="9" t="str">
        <x:f>IF(COUNTA(A103:G103)=0,"",IF(OR(A103="",COUNTIFS($A$7:$A$106,A103)&lt;&gt;1,COUNTIFS('Equipamentos'!$A$7:$A$106,B103)&lt;&gt;1,NOT(ISNUMBER(C103)),C103&lt;=0,C103&lt;&gt;INT(C103),NOT(ISNUMBER(D103)),AND(E103&lt;&gt;"",OR(NOT(ISNUMBER(E103)),E103&lt;=D103))),"REVISAR manutenção","OK"))</x:f>
      </x:c>
    </x:row>
    <x:row r="104" ht="23" customHeight="1">
      <x:c r="A104" s="10"/>
      <x:c r="B104" s="10"/>
      <x:c r="C104" s="10"/>
      <x:c r="D104" s="11"/>
      <x:c r="E104" s="11"/>
      <x:c r="F104" s="11"/>
      <x:c r="G104" s="10"/>
      <x:c r="H104" s="9" t="str">
        <x:f>IF(COUNTA(A104:G104)=0,"",IF(OR(A104="",COUNTIFS($A$7:$A$106,A104)&lt;&gt;1,COUNTIFS('Equipamentos'!$A$7:$A$106,B104)&lt;&gt;1,NOT(ISNUMBER(C104)),C104&lt;=0,C104&lt;&gt;INT(C104),NOT(ISNUMBER(D104)),AND(E104&lt;&gt;"",OR(NOT(ISNUMBER(E104)),E104&lt;=D104))),"REVISAR manutenção","OK"))</x:f>
      </x:c>
    </x:row>
    <x:row r="105" ht="23" customHeight="1">
      <x:c r="A105" s="10"/>
      <x:c r="B105" s="10"/>
      <x:c r="C105" s="10"/>
      <x:c r="D105" s="11"/>
      <x:c r="E105" s="11"/>
      <x:c r="F105" s="11"/>
      <x:c r="G105" s="10"/>
      <x:c r="H105" s="9" t="str">
        <x:f>IF(COUNTA(A105:G105)=0,"",IF(OR(A105="",COUNTIFS($A$7:$A$106,A105)&lt;&gt;1,COUNTIFS('Equipamentos'!$A$7:$A$106,B105)&lt;&gt;1,NOT(ISNUMBER(C105)),C105&lt;=0,C105&lt;&gt;INT(C105),NOT(ISNUMBER(D105)),AND(E105&lt;&gt;"",OR(NOT(ISNUMBER(E105)),E105&lt;=D105))),"REVISAR manutenção","OK"))</x:f>
      </x:c>
    </x:row>
    <x:row r="106" ht="23" customHeight="1">
      <x:c r="A106" s="10"/>
      <x:c r="B106" s="10"/>
      <x:c r="C106" s="10"/>
      <x:c r="D106" s="11"/>
      <x:c r="E106" s="11"/>
      <x:c r="F106" s="11"/>
      <x:c r="G106" s="10"/>
      <x:c r="H106" s="9" t="str">
        <x:f>IF(COUNTA(A106:G106)=0,"",IF(OR(A106="",COUNTIFS($A$7:$A$106,A106)&lt;&gt;1,COUNTIFS('Equipamentos'!$A$7:$A$106,B106)&lt;&gt;1,NOT(ISNUMBER(C106)),C106&lt;=0,C106&lt;&gt;INT(C106),NOT(ISNUMBER(D106)),AND(E106&lt;&gt;"",OR(NOT(ISNUMBER(E106)),E106&lt;=D106))),"REVISAR manutenção","OK"))</x:f>
      </x:c>
    </x:row>
  </x:sheetData>
  <x:conditionalFormatting sqref="H7:H106">
    <x:cfRule type="containsText" dxfId="5" priority="1" operator="containsText" text="REVISAR"/>
  </x:conditionalFormatting>
  <x:dataValidations count="1">
    <x:dataValidation type="whole" operator="greaterThanOrEqual" sqref="C7:C106">
      <x:formula1>1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9" hidden="0" customWidth="1"/>
    <x:col min="3" max="3" width="24" hidden="0" customWidth="1"/>
    <x:col min="4" max="4" width="12" hidden="0" customWidth="1"/>
    <x:col min="5" max="5" width="14" hidden="0" customWidth="1"/>
    <x:col min="6" max="6" width="36" hidden="0" customWidth="1"/>
    <x:col min="7" max="7" width="24" hidden="0" customWidth="1"/>
    <x:col min="8" max="8" width="31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Conferência de devolução</x:v>
      </x:c>
      <x:c r="B2" s="2"/>
      <x:c r="C2" s="2"/>
      <x:c r="D2" s="2"/>
      <x:c r="E2" s="2"/>
      <x:c r="F2" s="2"/>
      <x:c r="G2" s="2"/>
      <x:c r="H2" s="2"/>
    </x:row>
    <x:row r="3" ht="23" customHeight="1">
      <x:c r="A3" s="2"/>
      <x:c r="B3" s="2"/>
      <x:c r="C3" s="2"/>
      <x:c r="D3" s="2"/>
      <x:c r="E3" s="2"/>
      <x:c r="F3" s="2"/>
      <x:c r="G3" s="2"/>
      <x:c r="H3" s="2"/>
    </x:row>
    <x:row r="4" ht="23" customHeight="1">
      <x:c r="A4" s="4" t="str">
        <x:v>Informe quantidades incrementais. Registro não altera datas nem cria manutenção automaticamente.</x:v>
      </x:c>
      <x:c r="B4" s="2"/>
      <x:c r="C4" s="2"/>
      <x:c r="D4" s="2"/>
      <x:c r="E4" s="2"/>
      <x:c r="F4" s="2"/>
      <x:c r="G4" s="2"/>
      <x:c r="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34" customHeight="1">
      <x:c r="A6" s="8" t="str">
        <x:v>Código</x:v>
      </x:c>
      <x:c r="B6" s="8" t="str">
        <x:v>Linha do item</x:v>
      </x:c>
      <x:c r="C6" s="8" t="str">
        <x:v>Data e hora</x:v>
      </x:c>
      <x:c r="D6" s="8" t="str">
        <x:v>Boas</x:v>
      </x:c>
      <x:c r="E6" s="8" t="str">
        <x:v>Avariadas</x:v>
      </x:c>
      <x:c r="F6" s="8" t="str">
        <x:v>Descrição</x:v>
      </x:c>
      <x:c r="G6" s="8" t="str">
        <x:v>Manutenção (código)</x:v>
      </x:c>
      <x:c r="H6" s="8" t="str">
        <x:v>Validação</x:v>
      </x:c>
    </x:row>
    <x:row r="7" ht="23" customHeight="1">
      <x:c r="A7" s="10"/>
      <x:c r="B7" s="10"/>
      <x:c r="C7" s="11"/>
      <x:c r="D7" s="10"/>
      <x:c r="E7" s="10"/>
      <x:c r="F7" s="10"/>
      <x:c r="G7" s="10"/>
      <x:c r="H7" s="9" t="str">
        <x:f>IF(COUNTA(A7:G7)=0,"",IF(OR(A7="",COUNTIFS($A$7:$A$106,A7)&lt;&gt;1,COUNTIFS('Itens'!$A$7:$A$106,B7)&lt;&gt;1,NOT(ISNUMBER(C7)),COUNT(D7:E7)&lt;&gt;2,D7&lt;0,E7&lt;0,D7&lt;&gt;INT(D7),E7&lt;&gt;INT(E7),D7+E7=0),"REVISAR devolução",IF(INDEX('Itens'!$N$7:$N$106,MATCH(B7,'Itens'!$A$7:$A$106,0))&lt;0,"REVISAR excesso devolvido",IF(AND(E7&gt;0,OR(F7="",COUNTIFS('Manutencao'!$A$7:$A$106,G7)&lt;&gt;1)),"REVISAR avaria/manutenção","OK"))))</x:f>
      </x:c>
    </x:row>
    <x:row r="8" ht="23" customHeight="1">
      <x:c r="A8" s="10"/>
      <x:c r="B8" s="10"/>
      <x:c r="C8" s="11"/>
      <x:c r="D8" s="10"/>
      <x:c r="E8" s="10"/>
      <x:c r="F8" s="10"/>
      <x:c r="G8" s="10"/>
      <x:c r="H8" s="9" t="str">
        <x:f>IF(COUNTA(A8:G8)=0,"",IF(OR(A8="",COUNTIFS($A$7:$A$106,A8)&lt;&gt;1,COUNTIFS('Itens'!$A$7:$A$106,B8)&lt;&gt;1,NOT(ISNUMBER(C8)),COUNT(D8:E8)&lt;&gt;2,D8&lt;0,E8&lt;0,D8&lt;&gt;INT(D8),E8&lt;&gt;INT(E8),D8+E8=0),"REVISAR devolução",IF(INDEX('Itens'!$N$7:$N$106,MATCH(B8,'Itens'!$A$7:$A$106,0))&lt;0,"REVISAR excesso devolvido",IF(AND(E8&gt;0,OR(F8="",COUNTIFS('Manutencao'!$A$7:$A$106,G8)&lt;&gt;1)),"REVISAR avaria/manutenção","OK"))))</x:f>
      </x:c>
    </x:row>
    <x:row r="9" ht="23" customHeight="1">
      <x:c r="A9" s="10"/>
      <x:c r="B9" s="10"/>
      <x:c r="C9" s="11"/>
      <x:c r="D9" s="10"/>
      <x:c r="E9" s="10"/>
      <x:c r="F9" s="10"/>
      <x:c r="G9" s="10"/>
      <x:c r="H9" s="9" t="str">
        <x:f>IF(COUNTA(A9:G9)=0,"",IF(OR(A9="",COUNTIFS($A$7:$A$106,A9)&lt;&gt;1,COUNTIFS('Itens'!$A$7:$A$106,B9)&lt;&gt;1,NOT(ISNUMBER(C9)),COUNT(D9:E9)&lt;&gt;2,D9&lt;0,E9&lt;0,D9&lt;&gt;INT(D9),E9&lt;&gt;INT(E9),D9+E9=0),"REVISAR devolução",IF(INDEX('Itens'!$N$7:$N$106,MATCH(B9,'Itens'!$A$7:$A$106,0))&lt;0,"REVISAR excesso devolvido",IF(AND(E9&gt;0,OR(F9="",COUNTIFS('Manutencao'!$A$7:$A$106,G9)&lt;&gt;1)),"REVISAR avaria/manutenção","OK"))))</x:f>
      </x:c>
    </x:row>
    <x:row r="10" ht="23" customHeight="1">
      <x:c r="A10" s="10"/>
      <x:c r="B10" s="10"/>
      <x:c r="C10" s="11"/>
      <x:c r="D10" s="10"/>
      <x:c r="E10" s="10"/>
      <x:c r="F10" s="10"/>
      <x:c r="G10" s="10"/>
      <x:c r="H10" s="9" t="str">
        <x:f>IF(COUNTA(A10:G10)=0,"",IF(OR(A10="",COUNTIFS($A$7:$A$106,A10)&lt;&gt;1,COUNTIFS('Itens'!$A$7:$A$106,B10)&lt;&gt;1,NOT(ISNUMBER(C10)),COUNT(D10:E10)&lt;&gt;2,D10&lt;0,E10&lt;0,D10&lt;&gt;INT(D10),E10&lt;&gt;INT(E10),D10+E10=0),"REVISAR devolução",IF(INDEX('Itens'!$N$7:$N$106,MATCH(B10,'Itens'!$A$7:$A$106,0))&lt;0,"REVISAR excesso devolvido",IF(AND(E10&gt;0,OR(F10="",COUNTIFS('Manutencao'!$A$7:$A$106,G10)&lt;&gt;1)),"REVISAR avaria/manutenção","OK"))))</x:f>
      </x:c>
    </x:row>
    <x:row r="11" ht="23" customHeight="1">
      <x:c r="A11" s="10"/>
      <x:c r="B11" s="10"/>
      <x:c r="C11" s="11"/>
      <x:c r="D11" s="10"/>
      <x:c r="E11" s="10"/>
      <x:c r="F11" s="10"/>
      <x:c r="G11" s="10"/>
      <x:c r="H11" s="9" t="str">
        <x:f>IF(COUNTA(A11:G11)=0,"",IF(OR(A11="",COUNTIFS($A$7:$A$106,A11)&lt;&gt;1,COUNTIFS('Itens'!$A$7:$A$106,B11)&lt;&gt;1,NOT(ISNUMBER(C11)),COUNT(D11:E11)&lt;&gt;2,D11&lt;0,E11&lt;0,D11&lt;&gt;INT(D11),E11&lt;&gt;INT(E11),D11+E11=0),"REVISAR devolução",IF(INDEX('Itens'!$N$7:$N$106,MATCH(B11,'Itens'!$A$7:$A$106,0))&lt;0,"REVISAR excesso devolvido",IF(AND(E11&gt;0,OR(F11="",COUNTIFS('Manutencao'!$A$7:$A$106,G11)&lt;&gt;1)),"REVISAR avaria/manutenção","OK"))))</x:f>
      </x:c>
    </x:row>
    <x:row r="12" ht="23" customHeight="1">
      <x:c r="A12" s="10"/>
      <x:c r="B12" s="10"/>
      <x:c r="C12" s="11"/>
      <x:c r="D12" s="10"/>
      <x:c r="E12" s="10"/>
      <x:c r="F12" s="10"/>
      <x:c r="G12" s="10"/>
      <x:c r="H12" s="9" t="str">
        <x:f>IF(COUNTA(A12:G12)=0,"",IF(OR(A12="",COUNTIFS($A$7:$A$106,A12)&lt;&gt;1,COUNTIFS('Itens'!$A$7:$A$106,B12)&lt;&gt;1,NOT(ISNUMBER(C12)),COUNT(D12:E12)&lt;&gt;2,D12&lt;0,E12&lt;0,D12&lt;&gt;INT(D12),E12&lt;&gt;INT(E12),D12+E12=0),"REVISAR devolução",IF(INDEX('Itens'!$N$7:$N$106,MATCH(B12,'Itens'!$A$7:$A$106,0))&lt;0,"REVISAR excesso devolvido",IF(AND(E12&gt;0,OR(F12="",COUNTIFS('Manutencao'!$A$7:$A$106,G12)&lt;&gt;1)),"REVISAR avaria/manutenção","OK"))))</x:f>
      </x:c>
    </x:row>
    <x:row r="13" ht="23" customHeight="1">
      <x:c r="A13" s="10"/>
      <x:c r="B13" s="10"/>
      <x:c r="C13" s="11"/>
      <x:c r="D13" s="10"/>
      <x:c r="E13" s="10"/>
      <x:c r="F13" s="10"/>
      <x:c r="G13" s="10"/>
      <x:c r="H13" s="9" t="str">
        <x:f>IF(COUNTA(A13:G13)=0,"",IF(OR(A13="",COUNTIFS($A$7:$A$106,A13)&lt;&gt;1,COUNTIFS('Itens'!$A$7:$A$106,B13)&lt;&gt;1,NOT(ISNUMBER(C13)),COUNT(D13:E13)&lt;&gt;2,D13&lt;0,E13&lt;0,D13&lt;&gt;INT(D13),E13&lt;&gt;INT(E13),D13+E13=0),"REVISAR devolução",IF(INDEX('Itens'!$N$7:$N$106,MATCH(B13,'Itens'!$A$7:$A$106,0))&lt;0,"REVISAR excesso devolvido",IF(AND(E13&gt;0,OR(F13="",COUNTIFS('Manutencao'!$A$7:$A$106,G13)&lt;&gt;1)),"REVISAR avaria/manutenção","OK"))))</x:f>
      </x:c>
    </x:row>
    <x:row r="14" ht="23" customHeight="1">
      <x:c r="A14" s="10"/>
      <x:c r="B14" s="10"/>
      <x:c r="C14" s="11"/>
      <x:c r="D14" s="10"/>
      <x:c r="E14" s="10"/>
      <x:c r="F14" s="10"/>
      <x:c r="G14" s="10"/>
      <x:c r="H14" s="9" t="str">
        <x:f>IF(COUNTA(A14:G14)=0,"",IF(OR(A14="",COUNTIFS($A$7:$A$106,A14)&lt;&gt;1,COUNTIFS('Itens'!$A$7:$A$106,B14)&lt;&gt;1,NOT(ISNUMBER(C14)),COUNT(D14:E14)&lt;&gt;2,D14&lt;0,E14&lt;0,D14&lt;&gt;INT(D14),E14&lt;&gt;INT(E14),D14+E14=0),"REVISAR devolução",IF(INDEX('Itens'!$N$7:$N$106,MATCH(B14,'Itens'!$A$7:$A$106,0))&lt;0,"REVISAR excesso devolvido",IF(AND(E14&gt;0,OR(F14="",COUNTIFS('Manutencao'!$A$7:$A$106,G14)&lt;&gt;1)),"REVISAR avaria/manutenção","OK"))))</x:f>
      </x:c>
    </x:row>
    <x:row r="15" ht="23" customHeight="1">
      <x:c r="A15" s="10"/>
      <x:c r="B15" s="10"/>
      <x:c r="C15" s="11"/>
      <x:c r="D15" s="10"/>
      <x:c r="E15" s="10"/>
      <x:c r="F15" s="10"/>
      <x:c r="G15" s="10"/>
      <x:c r="H15" s="9" t="str">
        <x:f>IF(COUNTA(A15:G15)=0,"",IF(OR(A15="",COUNTIFS($A$7:$A$106,A15)&lt;&gt;1,COUNTIFS('Itens'!$A$7:$A$106,B15)&lt;&gt;1,NOT(ISNUMBER(C15)),COUNT(D15:E15)&lt;&gt;2,D15&lt;0,E15&lt;0,D15&lt;&gt;INT(D15),E15&lt;&gt;INT(E15),D15+E15=0),"REVISAR devolução",IF(INDEX('Itens'!$N$7:$N$106,MATCH(B15,'Itens'!$A$7:$A$106,0))&lt;0,"REVISAR excesso devolvido",IF(AND(E15&gt;0,OR(F15="",COUNTIFS('Manutencao'!$A$7:$A$106,G15)&lt;&gt;1)),"REVISAR avaria/manutenção","OK"))))</x:f>
      </x:c>
    </x:row>
    <x:row r="16" ht="23" customHeight="1">
      <x:c r="A16" s="10"/>
      <x:c r="B16" s="10"/>
      <x:c r="C16" s="11"/>
      <x:c r="D16" s="10"/>
      <x:c r="E16" s="10"/>
      <x:c r="F16" s="10"/>
      <x:c r="G16" s="10"/>
      <x:c r="H16" s="9" t="str">
        <x:f>IF(COUNTA(A16:G16)=0,"",IF(OR(A16="",COUNTIFS($A$7:$A$106,A16)&lt;&gt;1,COUNTIFS('Itens'!$A$7:$A$106,B16)&lt;&gt;1,NOT(ISNUMBER(C16)),COUNT(D16:E16)&lt;&gt;2,D16&lt;0,E16&lt;0,D16&lt;&gt;INT(D16),E16&lt;&gt;INT(E16),D16+E16=0),"REVISAR devolução",IF(INDEX('Itens'!$N$7:$N$106,MATCH(B16,'Itens'!$A$7:$A$106,0))&lt;0,"REVISAR excesso devolvido",IF(AND(E16&gt;0,OR(F16="",COUNTIFS('Manutencao'!$A$7:$A$106,G16)&lt;&gt;1)),"REVISAR avaria/manutenção","OK"))))</x:f>
      </x:c>
    </x:row>
    <x:row r="17" ht="23" customHeight="1">
      <x:c r="A17" s="10"/>
      <x:c r="B17" s="10"/>
      <x:c r="C17" s="11"/>
      <x:c r="D17" s="10"/>
      <x:c r="E17" s="10"/>
      <x:c r="F17" s="10"/>
      <x:c r="G17" s="10"/>
      <x:c r="H17" s="9" t="str">
        <x:f>IF(COUNTA(A17:G17)=0,"",IF(OR(A17="",COUNTIFS($A$7:$A$106,A17)&lt;&gt;1,COUNTIFS('Itens'!$A$7:$A$106,B17)&lt;&gt;1,NOT(ISNUMBER(C17)),COUNT(D17:E17)&lt;&gt;2,D17&lt;0,E17&lt;0,D17&lt;&gt;INT(D17),E17&lt;&gt;INT(E17),D17+E17=0),"REVISAR devolução",IF(INDEX('Itens'!$N$7:$N$106,MATCH(B17,'Itens'!$A$7:$A$106,0))&lt;0,"REVISAR excesso devolvido",IF(AND(E17&gt;0,OR(F17="",COUNTIFS('Manutencao'!$A$7:$A$106,G17)&lt;&gt;1)),"REVISAR avaria/manutenção","OK"))))</x:f>
      </x:c>
    </x:row>
    <x:row r="18" ht="23" customHeight="1">
      <x:c r="A18" s="10"/>
      <x:c r="B18" s="10"/>
      <x:c r="C18" s="11"/>
      <x:c r="D18" s="10"/>
      <x:c r="E18" s="10"/>
      <x:c r="F18" s="10"/>
      <x:c r="G18" s="10"/>
      <x:c r="H18" s="9" t="str">
        <x:f>IF(COUNTA(A18:G18)=0,"",IF(OR(A18="",COUNTIFS($A$7:$A$106,A18)&lt;&gt;1,COUNTIFS('Itens'!$A$7:$A$106,B18)&lt;&gt;1,NOT(ISNUMBER(C18)),COUNT(D18:E18)&lt;&gt;2,D18&lt;0,E18&lt;0,D18&lt;&gt;INT(D18),E18&lt;&gt;INT(E18),D18+E18=0),"REVISAR devolução",IF(INDEX('Itens'!$N$7:$N$106,MATCH(B18,'Itens'!$A$7:$A$106,0))&lt;0,"REVISAR excesso devolvido",IF(AND(E18&gt;0,OR(F18="",COUNTIFS('Manutencao'!$A$7:$A$106,G18)&lt;&gt;1)),"REVISAR avaria/manutenção","OK"))))</x:f>
      </x:c>
    </x:row>
    <x:row r="19" ht="23" customHeight="1">
      <x:c r="A19" s="10"/>
      <x:c r="B19" s="10"/>
      <x:c r="C19" s="11"/>
      <x:c r="D19" s="10"/>
      <x:c r="E19" s="10"/>
      <x:c r="F19" s="10"/>
      <x:c r="G19" s="10"/>
      <x:c r="H19" s="9" t="str">
        <x:f>IF(COUNTA(A19:G19)=0,"",IF(OR(A19="",COUNTIFS($A$7:$A$106,A19)&lt;&gt;1,COUNTIFS('Itens'!$A$7:$A$106,B19)&lt;&gt;1,NOT(ISNUMBER(C19)),COUNT(D19:E19)&lt;&gt;2,D19&lt;0,E19&lt;0,D19&lt;&gt;INT(D19),E19&lt;&gt;INT(E19),D19+E19=0),"REVISAR devolução",IF(INDEX('Itens'!$N$7:$N$106,MATCH(B19,'Itens'!$A$7:$A$106,0))&lt;0,"REVISAR excesso devolvido",IF(AND(E19&gt;0,OR(F19="",COUNTIFS('Manutencao'!$A$7:$A$106,G19)&lt;&gt;1)),"REVISAR avaria/manutenção","OK"))))</x:f>
      </x:c>
    </x:row>
    <x:row r="20" ht="23" customHeight="1">
      <x:c r="A20" s="10"/>
      <x:c r="B20" s="10"/>
      <x:c r="C20" s="11"/>
      <x:c r="D20" s="10"/>
      <x:c r="E20" s="10"/>
      <x:c r="F20" s="10"/>
      <x:c r="G20" s="10"/>
      <x:c r="H20" s="9" t="str">
        <x:f>IF(COUNTA(A20:G20)=0,"",IF(OR(A20="",COUNTIFS($A$7:$A$106,A20)&lt;&gt;1,COUNTIFS('Itens'!$A$7:$A$106,B20)&lt;&gt;1,NOT(ISNUMBER(C20)),COUNT(D20:E20)&lt;&gt;2,D20&lt;0,E20&lt;0,D20&lt;&gt;INT(D20),E20&lt;&gt;INT(E20),D20+E20=0),"REVISAR devolução",IF(INDEX('Itens'!$N$7:$N$106,MATCH(B20,'Itens'!$A$7:$A$106,0))&lt;0,"REVISAR excesso devolvido",IF(AND(E20&gt;0,OR(F20="",COUNTIFS('Manutencao'!$A$7:$A$106,G20)&lt;&gt;1)),"REVISAR avaria/manutenção","OK"))))</x:f>
      </x:c>
    </x:row>
    <x:row r="21" ht="23" customHeight="1">
      <x:c r="A21" s="10"/>
      <x:c r="B21" s="10"/>
      <x:c r="C21" s="11"/>
      <x:c r="D21" s="10"/>
      <x:c r="E21" s="10"/>
      <x:c r="F21" s="10"/>
      <x:c r="G21" s="10"/>
      <x:c r="H21" s="9" t="str">
        <x:f>IF(COUNTA(A21:G21)=0,"",IF(OR(A21="",COUNTIFS($A$7:$A$106,A21)&lt;&gt;1,COUNTIFS('Itens'!$A$7:$A$106,B21)&lt;&gt;1,NOT(ISNUMBER(C21)),COUNT(D21:E21)&lt;&gt;2,D21&lt;0,E21&lt;0,D21&lt;&gt;INT(D21),E21&lt;&gt;INT(E21),D21+E21=0),"REVISAR devolução",IF(INDEX('Itens'!$N$7:$N$106,MATCH(B21,'Itens'!$A$7:$A$106,0))&lt;0,"REVISAR excesso devolvido",IF(AND(E21&gt;0,OR(F21="",COUNTIFS('Manutencao'!$A$7:$A$106,G21)&lt;&gt;1)),"REVISAR avaria/manutenção","OK"))))</x:f>
      </x:c>
    </x:row>
    <x:row r="22" ht="23" customHeight="1">
      <x:c r="A22" s="10"/>
      <x:c r="B22" s="10"/>
      <x:c r="C22" s="11"/>
      <x:c r="D22" s="10"/>
      <x:c r="E22" s="10"/>
      <x:c r="F22" s="10"/>
      <x:c r="G22" s="10"/>
      <x:c r="H22" s="9" t="str">
        <x:f>IF(COUNTA(A22:G22)=0,"",IF(OR(A22="",COUNTIFS($A$7:$A$106,A22)&lt;&gt;1,COUNTIFS('Itens'!$A$7:$A$106,B22)&lt;&gt;1,NOT(ISNUMBER(C22)),COUNT(D22:E22)&lt;&gt;2,D22&lt;0,E22&lt;0,D22&lt;&gt;INT(D22),E22&lt;&gt;INT(E22),D22+E22=0),"REVISAR devolução",IF(INDEX('Itens'!$N$7:$N$106,MATCH(B22,'Itens'!$A$7:$A$106,0))&lt;0,"REVISAR excesso devolvido",IF(AND(E22&gt;0,OR(F22="",COUNTIFS('Manutencao'!$A$7:$A$106,G22)&lt;&gt;1)),"REVISAR avaria/manutenção","OK"))))</x:f>
      </x:c>
    </x:row>
    <x:row r="23" ht="23" customHeight="1">
      <x:c r="A23" s="10"/>
      <x:c r="B23" s="10"/>
      <x:c r="C23" s="11"/>
      <x:c r="D23" s="10"/>
      <x:c r="E23" s="10"/>
      <x:c r="F23" s="10"/>
      <x:c r="G23" s="10"/>
      <x:c r="H23" s="9" t="str">
        <x:f>IF(COUNTA(A23:G23)=0,"",IF(OR(A23="",COUNTIFS($A$7:$A$106,A23)&lt;&gt;1,COUNTIFS('Itens'!$A$7:$A$106,B23)&lt;&gt;1,NOT(ISNUMBER(C23)),COUNT(D23:E23)&lt;&gt;2,D23&lt;0,E23&lt;0,D23&lt;&gt;INT(D23),E23&lt;&gt;INT(E23),D23+E23=0),"REVISAR devolução",IF(INDEX('Itens'!$N$7:$N$106,MATCH(B23,'Itens'!$A$7:$A$106,0))&lt;0,"REVISAR excesso devolvido",IF(AND(E23&gt;0,OR(F23="",COUNTIFS('Manutencao'!$A$7:$A$106,G23)&lt;&gt;1)),"REVISAR avaria/manutenção","OK"))))</x:f>
      </x:c>
    </x:row>
    <x:row r="24" ht="23" customHeight="1">
      <x:c r="A24" s="10"/>
      <x:c r="B24" s="10"/>
      <x:c r="C24" s="11"/>
      <x:c r="D24" s="10"/>
      <x:c r="E24" s="10"/>
      <x:c r="F24" s="10"/>
      <x:c r="G24" s="10"/>
      <x:c r="H24" s="9" t="str">
        <x:f>IF(COUNTA(A24:G24)=0,"",IF(OR(A24="",COUNTIFS($A$7:$A$106,A24)&lt;&gt;1,COUNTIFS('Itens'!$A$7:$A$106,B24)&lt;&gt;1,NOT(ISNUMBER(C24)),COUNT(D24:E24)&lt;&gt;2,D24&lt;0,E24&lt;0,D24&lt;&gt;INT(D24),E24&lt;&gt;INT(E24),D24+E24=0),"REVISAR devolução",IF(INDEX('Itens'!$N$7:$N$106,MATCH(B24,'Itens'!$A$7:$A$106,0))&lt;0,"REVISAR excesso devolvido",IF(AND(E24&gt;0,OR(F24="",COUNTIFS('Manutencao'!$A$7:$A$106,G24)&lt;&gt;1)),"REVISAR avaria/manutenção","OK"))))</x:f>
      </x:c>
    </x:row>
    <x:row r="25" ht="23" customHeight="1">
      <x:c r="A25" s="10"/>
      <x:c r="B25" s="10"/>
      <x:c r="C25" s="11"/>
      <x:c r="D25" s="10"/>
      <x:c r="E25" s="10"/>
      <x:c r="F25" s="10"/>
      <x:c r="G25" s="10"/>
      <x:c r="H25" s="9" t="str">
        <x:f>IF(COUNTA(A25:G25)=0,"",IF(OR(A25="",COUNTIFS($A$7:$A$106,A25)&lt;&gt;1,COUNTIFS('Itens'!$A$7:$A$106,B25)&lt;&gt;1,NOT(ISNUMBER(C25)),COUNT(D25:E25)&lt;&gt;2,D25&lt;0,E25&lt;0,D25&lt;&gt;INT(D25),E25&lt;&gt;INT(E25),D25+E25=0),"REVISAR devolução",IF(INDEX('Itens'!$N$7:$N$106,MATCH(B25,'Itens'!$A$7:$A$106,0))&lt;0,"REVISAR excesso devolvido",IF(AND(E25&gt;0,OR(F25="",COUNTIFS('Manutencao'!$A$7:$A$106,G25)&lt;&gt;1)),"REVISAR avaria/manutenção","OK"))))</x:f>
      </x:c>
    </x:row>
    <x:row r="26" ht="23" customHeight="1">
      <x:c r="A26" s="10"/>
      <x:c r="B26" s="10"/>
      <x:c r="C26" s="11"/>
      <x:c r="D26" s="10"/>
      <x:c r="E26" s="10"/>
      <x:c r="F26" s="10"/>
      <x:c r="G26" s="10"/>
      <x:c r="H26" s="9" t="str">
        <x:f>IF(COUNTA(A26:G26)=0,"",IF(OR(A26="",COUNTIFS($A$7:$A$106,A26)&lt;&gt;1,COUNTIFS('Itens'!$A$7:$A$106,B26)&lt;&gt;1,NOT(ISNUMBER(C26)),COUNT(D26:E26)&lt;&gt;2,D26&lt;0,E26&lt;0,D26&lt;&gt;INT(D26),E26&lt;&gt;INT(E26),D26+E26=0),"REVISAR devolução",IF(INDEX('Itens'!$N$7:$N$106,MATCH(B26,'Itens'!$A$7:$A$106,0))&lt;0,"REVISAR excesso devolvido",IF(AND(E26&gt;0,OR(F26="",COUNTIFS('Manutencao'!$A$7:$A$106,G26)&lt;&gt;1)),"REVISAR avaria/manutenção","OK"))))</x:f>
      </x:c>
    </x:row>
    <x:row r="27" ht="23" customHeight="1">
      <x:c r="A27" s="10"/>
      <x:c r="B27" s="10"/>
      <x:c r="C27" s="11"/>
      <x:c r="D27" s="10"/>
      <x:c r="E27" s="10"/>
      <x:c r="F27" s="10"/>
      <x:c r="G27" s="10"/>
      <x:c r="H27" s="9" t="str">
        <x:f>IF(COUNTA(A27:G27)=0,"",IF(OR(A27="",COUNTIFS($A$7:$A$106,A27)&lt;&gt;1,COUNTIFS('Itens'!$A$7:$A$106,B27)&lt;&gt;1,NOT(ISNUMBER(C27)),COUNT(D27:E27)&lt;&gt;2,D27&lt;0,E27&lt;0,D27&lt;&gt;INT(D27),E27&lt;&gt;INT(E27),D27+E27=0),"REVISAR devolução",IF(INDEX('Itens'!$N$7:$N$106,MATCH(B27,'Itens'!$A$7:$A$106,0))&lt;0,"REVISAR excesso devolvido",IF(AND(E27&gt;0,OR(F27="",COUNTIFS('Manutencao'!$A$7:$A$106,G27)&lt;&gt;1)),"REVISAR avaria/manutenção","OK"))))</x:f>
      </x:c>
    </x:row>
    <x:row r="28" ht="23" customHeight="1">
      <x:c r="A28" s="10"/>
      <x:c r="B28" s="10"/>
      <x:c r="C28" s="11"/>
      <x:c r="D28" s="10"/>
      <x:c r="E28" s="10"/>
      <x:c r="F28" s="10"/>
      <x:c r="G28" s="10"/>
      <x:c r="H28" s="9" t="str">
        <x:f>IF(COUNTA(A28:G28)=0,"",IF(OR(A28="",COUNTIFS($A$7:$A$106,A28)&lt;&gt;1,COUNTIFS('Itens'!$A$7:$A$106,B28)&lt;&gt;1,NOT(ISNUMBER(C28)),COUNT(D28:E28)&lt;&gt;2,D28&lt;0,E28&lt;0,D28&lt;&gt;INT(D28),E28&lt;&gt;INT(E28),D28+E28=0),"REVISAR devolução",IF(INDEX('Itens'!$N$7:$N$106,MATCH(B28,'Itens'!$A$7:$A$106,0))&lt;0,"REVISAR excesso devolvido",IF(AND(E28&gt;0,OR(F28="",COUNTIFS('Manutencao'!$A$7:$A$106,G28)&lt;&gt;1)),"REVISAR avaria/manutenção","OK"))))</x:f>
      </x:c>
    </x:row>
    <x:row r="29" ht="23" customHeight="1">
      <x:c r="A29" s="10"/>
      <x:c r="B29" s="10"/>
      <x:c r="C29" s="11"/>
      <x:c r="D29" s="10"/>
      <x:c r="E29" s="10"/>
      <x:c r="F29" s="10"/>
      <x:c r="G29" s="10"/>
      <x:c r="H29" s="9" t="str">
        <x:f>IF(COUNTA(A29:G29)=0,"",IF(OR(A29="",COUNTIFS($A$7:$A$106,A29)&lt;&gt;1,COUNTIFS('Itens'!$A$7:$A$106,B29)&lt;&gt;1,NOT(ISNUMBER(C29)),COUNT(D29:E29)&lt;&gt;2,D29&lt;0,E29&lt;0,D29&lt;&gt;INT(D29),E29&lt;&gt;INT(E29),D29+E29=0),"REVISAR devolução",IF(INDEX('Itens'!$N$7:$N$106,MATCH(B29,'Itens'!$A$7:$A$106,0))&lt;0,"REVISAR excesso devolvido",IF(AND(E29&gt;0,OR(F29="",COUNTIFS('Manutencao'!$A$7:$A$106,G29)&lt;&gt;1)),"REVISAR avaria/manutenção","OK"))))</x:f>
      </x:c>
    </x:row>
    <x:row r="30" ht="23" customHeight="1">
      <x:c r="A30" s="10"/>
      <x:c r="B30" s="10"/>
      <x:c r="C30" s="11"/>
      <x:c r="D30" s="10"/>
      <x:c r="E30" s="10"/>
      <x:c r="F30" s="10"/>
      <x:c r="G30" s="10"/>
      <x:c r="H30" s="9" t="str">
        <x:f>IF(COUNTA(A30:G30)=0,"",IF(OR(A30="",COUNTIFS($A$7:$A$106,A30)&lt;&gt;1,COUNTIFS('Itens'!$A$7:$A$106,B30)&lt;&gt;1,NOT(ISNUMBER(C30)),COUNT(D30:E30)&lt;&gt;2,D30&lt;0,E30&lt;0,D30&lt;&gt;INT(D30),E30&lt;&gt;INT(E30),D30+E30=0),"REVISAR devolução",IF(INDEX('Itens'!$N$7:$N$106,MATCH(B30,'Itens'!$A$7:$A$106,0))&lt;0,"REVISAR excesso devolvido",IF(AND(E30&gt;0,OR(F30="",COUNTIFS('Manutencao'!$A$7:$A$106,G30)&lt;&gt;1)),"REVISAR avaria/manutenção","OK"))))</x:f>
      </x:c>
    </x:row>
    <x:row r="31" ht="23" customHeight="1">
      <x:c r="A31" s="10"/>
      <x:c r="B31" s="10"/>
      <x:c r="C31" s="11"/>
      <x:c r="D31" s="10"/>
      <x:c r="E31" s="10"/>
      <x:c r="F31" s="10"/>
      <x:c r="G31" s="10"/>
      <x:c r="H31" s="9" t="str">
        <x:f>IF(COUNTA(A31:G31)=0,"",IF(OR(A31="",COUNTIFS($A$7:$A$106,A31)&lt;&gt;1,COUNTIFS('Itens'!$A$7:$A$106,B31)&lt;&gt;1,NOT(ISNUMBER(C31)),COUNT(D31:E31)&lt;&gt;2,D31&lt;0,E31&lt;0,D31&lt;&gt;INT(D31),E31&lt;&gt;INT(E31),D31+E31=0),"REVISAR devolução",IF(INDEX('Itens'!$N$7:$N$106,MATCH(B31,'Itens'!$A$7:$A$106,0))&lt;0,"REVISAR excesso devolvido",IF(AND(E31&gt;0,OR(F31="",COUNTIFS('Manutencao'!$A$7:$A$106,G31)&lt;&gt;1)),"REVISAR avaria/manutenção","OK"))))</x:f>
      </x:c>
    </x:row>
    <x:row r="32" ht="23" customHeight="1">
      <x:c r="A32" s="10"/>
      <x:c r="B32" s="10"/>
      <x:c r="C32" s="11"/>
      <x:c r="D32" s="10"/>
      <x:c r="E32" s="10"/>
      <x:c r="F32" s="10"/>
      <x:c r="G32" s="10"/>
      <x:c r="H32" s="9" t="str">
        <x:f>IF(COUNTA(A32:G32)=0,"",IF(OR(A32="",COUNTIFS($A$7:$A$106,A32)&lt;&gt;1,COUNTIFS('Itens'!$A$7:$A$106,B32)&lt;&gt;1,NOT(ISNUMBER(C32)),COUNT(D32:E32)&lt;&gt;2,D32&lt;0,E32&lt;0,D32&lt;&gt;INT(D32),E32&lt;&gt;INT(E32),D32+E32=0),"REVISAR devolução",IF(INDEX('Itens'!$N$7:$N$106,MATCH(B32,'Itens'!$A$7:$A$106,0))&lt;0,"REVISAR excesso devolvido",IF(AND(E32&gt;0,OR(F32="",COUNTIFS('Manutencao'!$A$7:$A$106,G32)&lt;&gt;1)),"REVISAR avaria/manutenção","OK"))))</x:f>
      </x:c>
    </x:row>
    <x:row r="33" ht="23" customHeight="1">
      <x:c r="A33" s="10"/>
      <x:c r="B33" s="10"/>
      <x:c r="C33" s="11"/>
      <x:c r="D33" s="10"/>
      <x:c r="E33" s="10"/>
      <x:c r="F33" s="10"/>
      <x:c r="G33" s="10"/>
      <x:c r="H33" s="9" t="str">
        <x:f>IF(COUNTA(A33:G33)=0,"",IF(OR(A33="",COUNTIFS($A$7:$A$106,A33)&lt;&gt;1,COUNTIFS('Itens'!$A$7:$A$106,B33)&lt;&gt;1,NOT(ISNUMBER(C33)),COUNT(D33:E33)&lt;&gt;2,D33&lt;0,E33&lt;0,D33&lt;&gt;INT(D33),E33&lt;&gt;INT(E33),D33+E33=0),"REVISAR devolução",IF(INDEX('Itens'!$N$7:$N$106,MATCH(B33,'Itens'!$A$7:$A$106,0))&lt;0,"REVISAR excesso devolvido",IF(AND(E33&gt;0,OR(F33="",COUNTIFS('Manutencao'!$A$7:$A$106,G33)&lt;&gt;1)),"REVISAR avaria/manutenção","OK"))))</x:f>
      </x:c>
    </x:row>
    <x:row r="34" ht="23" customHeight="1">
      <x:c r="A34" s="10"/>
      <x:c r="B34" s="10"/>
      <x:c r="C34" s="11"/>
      <x:c r="D34" s="10"/>
      <x:c r="E34" s="10"/>
      <x:c r="F34" s="10"/>
      <x:c r="G34" s="10"/>
      <x:c r="H34" s="9" t="str">
        <x:f>IF(COUNTA(A34:G34)=0,"",IF(OR(A34="",COUNTIFS($A$7:$A$106,A34)&lt;&gt;1,COUNTIFS('Itens'!$A$7:$A$106,B34)&lt;&gt;1,NOT(ISNUMBER(C34)),COUNT(D34:E34)&lt;&gt;2,D34&lt;0,E34&lt;0,D34&lt;&gt;INT(D34),E34&lt;&gt;INT(E34),D34+E34=0),"REVISAR devolução",IF(INDEX('Itens'!$N$7:$N$106,MATCH(B34,'Itens'!$A$7:$A$106,0))&lt;0,"REVISAR excesso devolvido",IF(AND(E34&gt;0,OR(F34="",COUNTIFS('Manutencao'!$A$7:$A$106,G34)&lt;&gt;1)),"REVISAR avaria/manutenção","OK"))))</x:f>
      </x:c>
    </x:row>
    <x:row r="35" ht="23" customHeight="1">
      <x:c r="A35" s="10"/>
      <x:c r="B35" s="10"/>
      <x:c r="C35" s="11"/>
      <x:c r="D35" s="10"/>
      <x:c r="E35" s="10"/>
      <x:c r="F35" s="10"/>
      <x:c r="G35" s="10"/>
      <x:c r="H35" s="9" t="str">
        <x:f>IF(COUNTA(A35:G35)=0,"",IF(OR(A35="",COUNTIFS($A$7:$A$106,A35)&lt;&gt;1,COUNTIFS('Itens'!$A$7:$A$106,B35)&lt;&gt;1,NOT(ISNUMBER(C35)),COUNT(D35:E35)&lt;&gt;2,D35&lt;0,E35&lt;0,D35&lt;&gt;INT(D35),E35&lt;&gt;INT(E35),D35+E35=0),"REVISAR devolução",IF(INDEX('Itens'!$N$7:$N$106,MATCH(B35,'Itens'!$A$7:$A$106,0))&lt;0,"REVISAR excesso devolvido",IF(AND(E35&gt;0,OR(F35="",COUNTIFS('Manutencao'!$A$7:$A$106,G35)&lt;&gt;1)),"REVISAR avaria/manutenção","OK"))))</x:f>
      </x:c>
    </x:row>
    <x:row r="36" ht="23" customHeight="1">
      <x:c r="A36" s="10"/>
      <x:c r="B36" s="10"/>
      <x:c r="C36" s="11"/>
      <x:c r="D36" s="10"/>
      <x:c r="E36" s="10"/>
      <x:c r="F36" s="10"/>
      <x:c r="G36" s="10"/>
      <x:c r="H36" s="9" t="str">
        <x:f>IF(COUNTA(A36:G36)=0,"",IF(OR(A36="",COUNTIFS($A$7:$A$106,A36)&lt;&gt;1,COUNTIFS('Itens'!$A$7:$A$106,B36)&lt;&gt;1,NOT(ISNUMBER(C36)),COUNT(D36:E36)&lt;&gt;2,D36&lt;0,E36&lt;0,D36&lt;&gt;INT(D36),E36&lt;&gt;INT(E36),D36+E36=0),"REVISAR devolução",IF(INDEX('Itens'!$N$7:$N$106,MATCH(B36,'Itens'!$A$7:$A$106,0))&lt;0,"REVISAR excesso devolvido",IF(AND(E36&gt;0,OR(F36="",COUNTIFS('Manutencao'!$A$7:$A$106,G36)&lt;&gt;1)),"REVISAR avaria/manutenção","OK"))))</x:f>
      </x:c>
    </x:row>
    <x:row r="37" ht="23" customHeight="1">
      <x:c r="A37" s="10"/>
      <x:c r="B37" s="10"/>
      <x:c r="C37" s="11"/>
      <x:c r="D37" s="10"/>
      <x:c r="E37" s="10"/>
      <x:c r="F37" s="10"/>
      <x:c r="G37" s="10"/>
      <x:c r="H37" s="9" t="str">
        <x:f>IF(COUNTA(A37:G37)=0,"",IF(OR(A37="",COUNTIFS($A$7:$A$106,A37)&lt;&gt;1,COUNTIFS('Itens'!$A$7:$A$106,B37)&lt;&gt;1,NOT(ISNUMBER(C37)),COUNT(D37:E37)&lt;&gt;2,D37&lt;0,E37&lt;0,D37&lt;&gt;INT(D37),E37&lt;&gt;INT(E37),D37+E37=0),"REVISAR devolução",IF(INDEX('Itens'!$N$7:$N$106,MATCH(B37,'Itens'!$A$7:$A$106,0))&lt;0,"REVISAR excesso devolvido",IF(AND(E37&gt;0,OR(F37="",COUNTIFS('Manutencao'!$A$7:$A$106,G37)&lt;&gt;1)),"REVISAR avaria/manutenção","OK"))))</x:f>
      </x:c>
    </x:row>
    <x:row r="38" ht="23" customHeight="1">
      <x:c r="A38" s="10"/>
      <x:c r="B38" s="10"/>
      <x:c r="C38" s="11"/>
      <x:c r="D38" s="10"/>
      <x:c r="E38" s="10"/>
      <x:c r="F38" s="10"/>
      <x:c r="G38" s="10"/>
      <x:c r="H38" s="9" t="str">
        <x:f>IF(COUNTA(A38:G38)=0,"",IF(OR(A38="",COUNTIFS($A$7:$A$106,A38)&lt;&gt;1,COUNTIFS('Itens'!$A$7:$A$106,B38)&lt;&gt;1,NOT(ISNUMBER(C38)),COUNT(D38:E38)&lt;&gt;2,D38&lt;0,E38&lt;0,D38&lt;&gt;INT(D38),E38&lt;&gt;INT(E38),D38+E38=0),"REVISAR devolução",IF(INDEX('Itens'!$N$7:$N$106,MATCH(B38,'Itens'!$A$7:$A$106,0))&lt;0,"REVISAR excesso devolvido",IF(AND(E38&gt;0,OR(F38="",COUNTIFS('Manutencao'!$A$7:$A$106,G38)&lt;&gt;1)),"REVISAR avaria/manutenção","OK"))))</x:f>
      </x:c>
    </x:row>
    <x:row r="39" ht="23" customHeight="1">
      <x:c r="A39" s="10"/>
      <x:c r="B39" s="10"/>
      <x:c r="C39" s="11"/>
      <x:c r="D39" s="10"/>
      <x:c r="E39" s="10"/>
      <x:c r="F39" s="10"/>
      <x:c r="G39" s="10"/>
      <x:c r="H39" s="9" t="str">
        <x:f>IF(COUNTA(A39:G39)=0,"",IF(OR(A39="",COUNTIFS($A$7:$A$106,A39)&lt;&gt;1,COUNTIFS('Itens'!$A$7:$A$106,B39)&lt;&gt;1,NOT(ISNUMBER(C39)),COUNT(D39:E39)&lt;&gt;2,D39&lt;0,E39&lt;0,D39&lt;&gt;INT(D39),E39&lt;&gt;INT(E39),D39+E39=0),"REVISAR devolução",IF(INDEX('Itens'!$N$7:$N$106,MATCH(B39,'Itens'!$A$7:$A$106,0))&lt;0,"REVISAR excesso devolvido",IF(AND(E39&gt;0,OR(F39="",COUNTIFS('Manutencao'!$A$7:$A$106,G39)&lt;&gt;1)),"REVISAR avaria/manutenção","OK"))))</x:f>
      </x:c>
    </x:row>
    <x:row r="40" ht="23" customHeight="1">
      <x:c r="A40" s="10"/>
      <x:c r="B40" s="10"/>
      <x:c r="C40" s="11"/>
      <x:c r="D40" s="10"/>
      <x:c r="E40" s="10"/>
      <x:c r="F40" s="10"/>
      <x:c r="G40" s="10"/>
      <x:c r="H40" s="9" t="str">
        <x:f>IF(COUNTA(A40:G40)=0,"",IF(OR(A40="",COUNTIFS($A$7:$A$106,A40)&lt;&gt;1,COUNTIFS('Itens'!$A$7:$A$106,B40)&lt;&gt;1,NOT(ISNUMBER(C40)),COUNT(D40:E40)&lt;&gt;2,D40&lt;0,E40&lt;0,D40&lt;&gt;INT(D40),E40&lt;&gt;INT(E40),D40+E40=0),"REVISAR devolução",IF(INDEX('Itens'!$N$7:$N$106,MATCH(B40,'Itens'!$A$7:$A$106,0))&lt;0,"REVISAR excesso devolvido",IF(AND(E40&gt;0,OR(F40="",COUNTIFS('Manutencao'!$A$7:$A$106,G40)&lt;&gt;1)),"REVISAR avaria/manutenção","OK"))))</x:f>
      </x:c>
    </x:row>
    <x:row r="41" ht="23" customHeight="1">
      <x:c r="A41" s="10"/>
      <x:c r="B41" s="10"/>
      <x:c r="C41" s="11"/>
      <x:c r="D41" s="10"/>
      <x:c r="E41" s="10"/>
      <x:c r="F41" s="10"/>
      <x:c r="G41" s="10"/>
      <x:c r="H41" s="9" t="str">
        <x:f>IF(COUNTA(A41:G41)=0,"",IF(OR(A41="",COUNTIFS($A$7:$A$106,A41)&lt;&gt;1,COUNTIFS('Itens'!$A$7:$A$106,B41)&lt;&gt;1,NOT(ISNUMBER(C41)),COUNT(D41:E41)&lt;&gt;2,D41&lt;0,E41&lt;0,D41&lt;&gt;INT(D41),E41&lt;&gt;INT(E41),D41+E41=0),"REVISAR devolução",IF(INDEX('Itens'!$N$7:$N$106,MATCH(B41,'Itens'!$A$7:$A$106,0))&lt;0,"REVISAR excesso devolvido",IF(AND(E41&gt;0,OR(F41="",COUNTIFS('Manutencao'!$A$7:$A$106,G41)&lt;&gt;1)),"REVISAR avaria/manutenção","OK"))))</x:f>
      </x:c>
    </x:row>
    <x:row r="42" ht="23" customHeight="1">
      <x:c r="A42" s="10"/>
      <x:c r="B42" s="10"/>
      <x:c r="C42" s="11"/>
      <x:c r="D42" s="10"/>
      <x:c r="E42" s="10"/>
      <x:c r="F42" s="10"/>
      <x:c r="G42" s="10"/>
      <x:c r="H42" s="9" t="str">
        <x:f>IF(COUNTA(A42:G42)=0,"",IF(OR(A42="",COUNTIFS($A$7:$A$106,A42)&lt;&gt;1,COUNTIFS('Itens'!$A$7:$A$106,B42)&lt;&gt;1,NOT(ISNUMBER(C42)),COUNT(D42:E42)&lt;&gt;2,D42&lt;0,E42&lt;0,D42&lt;&gt;INT(D42),E42&lt;&gt;INT(E42),D42+E42=0),"REVISAR devolução",IF(INDEX('Itens'!$N$7:$N$106,MATCH(B42,'Itens'!$A$7:$A$106,0))&lt;0,"REVISAR excesso devolvido",IF(AND(E42&gt;0,OR(F42="",COUNTIFS('Manutencao'!$A$7:$A$106,G42)&lt;&gt;1)),"REVISAR avaria/manutenção","OK"))))</x:f>
      </x:c>
    </x:row>
    <x:row r="43" ht="23" customHeight="1">
      <x:c r="A43" s="10"/>
      <x:c r="B43" s="10"/>
      <x:c r="C43" s="11"/>
      <x:c r="D43" s="10"/>
      <x:c r="E43" s="10"/>
      <x:c r="F43" s="10"/>
      <x:c r="G43" s="10"/>
      <x:c r="H43" s="9" t="str">
        <x:f>IF(COUNTA(A43:G43)=0,"",IF(OR(A43="",COUNTIFS($A$7:$A$106,A43)&lt;&gt;1,COUNTIFS('Itens'!$A$7:$A$106,B43)&lt;&gt;1,NOT(ISNUMBER(C43)),COUNT(D43:E43)&lt;&gt;2,D43&lt;0,E43&lt;0,D43&lt;&gt;INT(D43),E43&lt;&gt;INT(E43),D43+E43=0),"REVISAR devolução",IF(INDEX('Itens'!$N$7:$N$106,MATCH(B43,'Itens'!$A$7:$A$106,0))&lt;0,"REVISAR excesso devolvido",IF(AND(E43&gt;0,OR(F43="",COUNTIFS('Manutencao'!$A$7:$A$106,G43)&lt;&gt;1)),"REVISAR avaria/manutenção","OK"))))</x:f>
      </x:c>
    </x:row>
    <x:row r="44" ht="23" customHeight="1">
      <x:c r="A44" s="10"/>
      <x:c r="B44" s="10"/>
      <x:c r="C44" s="11"/>
      <x:c r="D44" s="10"/>
      <x:c r="E44" s="10"/>
      <x:c r="F44" s="10"/>
      <x:c r="G44" s="10"/>
      <x:c r="H44" s="9" t="str">
        <x:f>IF(COUNTA(A44:G44)=0,"",IF(OR(A44="",COUNTIFS($A$7:$A$106,A44)&lt;&gt;1,COUNTIFS('Itens'!$A$7:$A$106,B44)&lt;&gt;1,NOT(ISNUMBER(C44)),COUNT(D44:E44)&lt;&gt;2,D44&lt;0,E44&lt;0,D44&lt;&gt;INT(D44),E44&lt;&gt;INT(E44),D44+E44=0),"REVISAR devolução",IF(INDEX('Itens'!$N$7:$N$106,MATCH(B44,'Itens'!$A$7:$A$106,0))&lt;0,"REVISAR excesso devolvido",IF(AND(E44&gt;0,OR(F44="",COUNTIFS('Manutencao'!$A$7:$A$106,G44)&lt;&gt;1)),"REVISAR avaria/manutenção","OK"))))</x:f>
      </x:c>
    </x:row>
    <x:row r="45" ht="23" customHeight="1">
      <x:c r="A45" s="10"/>
      <x:c r="B45" s="10"/>
      <x:c r="C45" s="11"/>
      <x:c r="D45" s="10"/>
      <x:c r="E45" s="10"/>
      <x:c r="F45" s="10"/>
      <x:c r="G45" s="10"/>
      <x:c r="H45" s="9" t="str">
        <x:f>IF(COUNTA(A45:G45)=0,"",IF(OR(A45="",COUNTIFS($A$7:$A$106,A45)&lt;&gt;1,COUNTIFS('Itens'!$A$7:$A$106,B45)&lt;&gt;1,NOT(ISNUMBER(C45)),COUNT(D45:E45)&lt;&gt;2,D45&lt;0,E45&lt;0,D45&lt;&gt;INT(D45),E45&lt;&gt;INT(E45),D45+E45=0),"REVISAR devolução",IF(INDEX('Itens'!$N$7:$N$106,MATCH(B45,'Itens'!$A$7:$A$106,0))&lt;0,"REVISAR excesso devolvido",IF(AND(E45&gt;0,OR(F45="",COUNTIFS('Manutencao'!$A$7:$A$106,G45)&lt;&gt;1)),"REVISAR avaria/manutenção","OK"))))</x:f>
      </x:c>
    </x:row>
    <x:row r="46" ht="23" customHeight="1">
      <x:c r="A46" s="10"/>
      <x:c r="B46" s="10"/>
      <x:c r="C46" s="11"/>
      <x:c r="D46" s="10"/>
      <x:c r="E46" s="10"/>
      <x:c r="F46" s="10"/>
      <x:c r="G46" s="10"/>
      <x:c r="H46" s="9" t="str">
        <x:f>IF(COUNTA(A46:G46)=0,"",IF(OR(A46="",COUNTIFS($A$7:$A$106,A46)&lt;&gt;1,COUNTIFS('Itens'!$A$7:$A$106,B46)&lt;&gt;1,NOT(ISNUMBER(C46)),COUNT(D46:E46)&lt;&gt;2,D46&lt;0,E46&lt;0,D46&lt;&gt;INT(D46),E46&lt;&gt;INT(E46),D46+E46=0),"REVISAR devolução",IF(INDEX('Itens'!$N$7:$N$106,MATCH(B46,'Itens'!$A$7:$A$106,0))&lt;0,"REVISAR excesso devolvido",IF(AND(E46&gt;0,OR(F46="",COUNTIFS('Manutencao'!$A$7:$A$106,G46)&lt;&gt;1)),"REVISAR avaria/manutenção","OK"))))</x:f>
      </x:c>
    </x:row>
    <x:row r="47" ht="23" customHeight="1">
      <x:c r="A47" s="10"/>
      <x:c r="B47" s="10"/>
      <x:c r="C47" s="11"/>
      <x:c r="D47" s="10"/>
      <x:c r="E47" s="10"/>
      <x:c r="F47" s="10"/>
      <x:c r="G47" s="10"/>
      <x:c r="H47" s="9" t="str">
        <x:f>IF(COUNTA(A47:G47)=0,"",IF(OR(A47="",COUNTIFS($A$7:$A$106,A47)&lt;&gt;1,COUNTIFS('Itens'!$A$7:$A$106,B47)&lt;&gt;1,NOT(ISNUMBER(C47)),COUNT(D47:E47)&lt;&gt;2,D47&lt;0,E47&lt;0,D47&lt;&gt;INT(D47),E47&lt;&gt;INT(E47),D47+E47=0),"REVISAR devolução",IF(INDEX('Itens'!$N$7:$N$106,MATCH(B47,'Itens'!$A$7:$A$106,0))&lt;0,"REVISAR excesso devolvido",IF(AND(E47&gt;0,OR(F47="",COUNTIFS('Manutencao'!$A$7:$A$106,G47)&lt;&gt;1)),"REVISAR avaria/manutenção","OK"))))</x:f>
      </x:c>
    </x:row>
    <x:row r="48" ht="23" customHeight="1">
      <x:c r="A48" s="10"/>
      <x:c r="B48" s="10"/>
      <x:c r="C48" s="11"/>
      <x:c r="D48" s="10"/>
      <x:c r="E48" s="10"/>
      <x:c r="F48" s="10"/>
      <x:c r="G48" s="10"/>
      <x:c r="H48" s="9" t="str">
        <x:f>IF(COUNTA(A48:G48)=0,"",IF(OR(A48="",COUNTIFS($A$7:$A$106,A48)&lt;&gt;1,COUNTIFS('Itens'!$A$7:$A$106,B48)&lt;&gt;1,NOT(ISNUMBER(C48)),COUNT(D48:E48)&lt;&gt;2,D48&lt;0,E48&lt;0,D48&lt;&gt;INT(D48),E48&lt;&gt;INT(E48),D48+E48=0),"REVISAR devolução",IF(INDEX('Itens'!$N$7:$N$106,MATCH(B48,'Itens'!$A$7:$A$106,0))&lt;0,"REVISAR excesso devolvido",IF(AND(E48&gt;0,OR(F48="",COUNTIFS('Manutencao'!$A$7:$A$106,G48)&lt;&gt;1)),"REVISAR avaria/manutenção","OK"))))</x:f>
      </x:c>
    </x:row>
    <x:row r="49" ht="23" customHeight="1">
      <x:c r="A49" s="10"/>
      <x:c r="B49" s="10"/>
      <x:c r="C49" s="11"/>
      <x:c r="D49" s="10"/>
      <x:c r="E49" s="10"/>
      <x:c r="F49" s="10"/>
      <x:c r="G49" s="10"/>
      <x:c r="H49" s="9" t="str">
        <x:f>IF(COUNTA(A49:G49)=0,"",IF(OR(A49="",COUNTIFS($A$7:$A$106,A49)&lt;&gt;1,COUNTIFS('Itens'!$A$7:$A$106,B49)&lt;&gt;1,NOT(ISNUMBER(C49)),COUNT(D49:E49)&lt;&gt;2,D49&lt;0,E49&lt;0,D49&lt;&gt;INT(D49),E49&lt;&gt;INT(E49),D49+E49=0),"REVISAR devolução",IF(INDEX('Itens'!$N$7:$N$106,MATCH(B49,'Itens'!$A$7:$A$106,0))&lt;0,"REVISAR excesso devolvido",IF(AND(E49&gt;0,OR(F49="",COUNTIFS('Manutencao'!$A$7:$A$106,G49)&lt;&gt;1)),"REVISAR avaria/manutenção","OK"))))</x:f>
      </x:c>
    </x:row>
    <x:row r="50" ht="23" customHeight="1">
      <x:c r="A50" s="10"/>
      <x:c r="B50" s="10"/>
      <x:c r="C50" s="11"/>
      <x:c r="D50" s="10"/>
      <x:c r="E50" s="10"/>
      <x:c r="F50" s="10"/>
      <x:c r="G50" s="10"/>
      <x:c r="H50" s="9" t="str">
        <x:f>IF(COUNTA(A50:G50)=0,"",IF(OR(A50="",COUNTIFS($A$7:$A$106,A50)&lt;&gt;1,COUNTIFS('Itens'!$A$7:$A$106,B50)&lt;&gt;1,NOT(ISNUMBER(C50)),COUNT(D50:E50)&lt;&gt;2,D50&lt;0,E50&lt;0,D50&lt;&gt;INT(D50),E50&lt;&gt;INT(E50),D50+E50=0),"REVISAR devolução",IF(INDEX('Itens'!$N$7:$N$106,MATCH(B50,'Itens'!$A$7:$A$106,0))&lt;0,"REVISAR excesso devolvido",IF(AND(E50&gt;0,OR(F50="",COUNTIFS('Manutencao'!$A$7:$A$106,G50)&lt;&gt;1)),"REVISAR avaria/manutenção","OK"))))</x:f>
      </x:c>
    </x:row>
    <x:row r="51" ht="23" customHeight="1">
      <x:c r="A51" s="10"/>
      <x:c r="B51" s="10"/>
      <x:c r="C51" s="11"/>
      <x:c r="D51" s="10"/>
      <x:c r="E51" s="10"/>
      <x:c r="F51" s="10"/>
      <x:c r="G51" s="10"/>
      <x:c r="H51" s="9" t="str">
        <x:f>IF(COUNTA(A51:G51)=0,"",IF(OR(A51="",COUNTIFS($A$7:$A$106,A51)&lt;&gt;1,COUNTIFS('Itens'!$A$7:$A$106,B51)&lt;&gt;1,NOT(ISNUMBER(C51)),COUNT(D51:E51)&lt;&gt;2,D51&lt;0,E51&lt;0,D51&lt;&gt;INT(D51),E51&lt;&gt;INT(E51),D51+E51=0),"REVISAR devolução",IF(INDEX('Itens'!$N$7:$N$106,MATCH(B51,'Itens'!$A$7:$A$106,0))&lt;0,"REVISAR excesso devolvido",IF(AND(E51&gt;0,OR(F51="",COUNTIFS('Manutencao'!$A$7:$A$106,G51)&lt;&gt;1)),"REVISAR avaria/manutenção","OK"))))</x:f>
      </x:c>
    </x:row>
    <x:row r="52" ht="23" customHeight="1">
      <x:c r="A52" s="10"/>
      <x:c r="B52" s="10"/>
      <x:c r="C52" s="11"/>
      <x:c r="D52" s="10"/>
      <x:c r="E52" s="10"/>
      <x:c r="F52" s="10"/>
      <x:c r="G52" s="10"/>
      <x:c r="H52" s="9" t="str">
        <x:f>IF(COUNTA(A52:G52)=0,"",IF(OR(A52="",COUNTIFS($A$7:$A$106,A52)&lt;&gt;1,COUNTIFS('Itens'!$A$7:$A$106,B52)&lt;&gt;1,NOT(ISNUMBER(C52)),COUNT(D52:E52)&lt;&gt;2,D52&lt;0,E52&lt;0,D52&lt;&gt;INT(D52),E52&lt;&gt;INT(E52),D52+E52=0),"REVISAR devolução",IF(INDEX('Itens'!$N$7:$N$106,MATCH(B52,'Itens'!$A$7:$A$106,0))&lt;0,"REVISAR excesso devolvido",IF(AND(E52&gt;0,OR(F52="",COUNTIFS('Manutencao'!$A$7:$A$106,G52)&lt;&gt;1)),"REVISAR avaria/manutenção","OK"))))</x:f>
      </x:c>
    </x:row>
    <x:row r="53" ht="23" customHeight="1">
      <x:c r="A53" s="10"/>
      <x:c r="B53" s="10"/>
      <x:c r="C53" s="11"/>
      <x:c r="D53" s="10"/>
      <x:c r="E53" s="10"/>
      <x:c r="F53" s="10"/>
      <x:c r="G53" s="10"/>
      <x:c r="H53" s="9" t="str">
        <x:f>IF(COUNTA(A53:G53)=0,"",IF(OR(A53="",COUNTIFS($A$7:$A$106,A53)&lt;&gt;1,COUNTIFS('Itens'!$A$7:$A$106,B53)&lt;&gt;1,NOT(ISNUMBER(C53)),COUNT(D53:E53)&lt;&gt;2,D53&lt;0,E53&lt;0,D53&lt;&gt;INT(D53),E53&lt;&gt;INT(E53),D53+E53=0),"REVISAR devolução",IF(INDEX('Itens'!$N$7:$N$106,MATCH(B53,'Itens'!$A$7:$A$106,0))&lt;0,"REVISAR excesso devolvido",IF(AND(E53&gt;0,OR(F53="",COUNTIFS('Manutencao'!$A$7:$A$106,G53)&lt;&gt;1)),"REVISAR avaria/manutenção","OK"))))</x:f>
      </x:c>
    </x:row>
    <x:row r="54" ht="23" customHeight="1">
      <x:c r="A54" s="10"/>
      <x:c r="B54" s="10"/>
      <x:c r="C54" s="11"/>
      <x:c r="D54" s="10"/>
      <x:c r="E54" s="10"/>
      <x:c r="F54" s="10"/>
      <x:c r="G54" s="10"/>
      <x:c r="H54" s="9" t="str">
        <x:f>IF(COUNTA(A54:G54)=0,"",IF(OR(A54="",COUNTIFS($A$7:$A$106,A54)&lt;&gt;1,COUNTIFS('Itens'!$A$7:$A$106,B54)&lt;&gt;1,NOT(ISNUMBER(C54)),COUNT(D54:E54)&lt;&gt;2,D54&lt;0,E54&lt;0,D54&lt;&gt;INT(D54),E54&lt;&gt;INT(E54),D54+E54=0),"REVISAR devolução",IF(INDEX('Itens'!$N$7:$N$106,MATCH(B54,'Itens'!$A$7:$A$106,0))&lt;0,"REVISAR excesso devolvido",IF(AND(E54&gt;0,OR(F54="",COUNTIFS('Manutencao'!$A$7:$A$106,G54)&lt;&gt;1)),"REVISAR avaria/manutenção","OK"))))</x:f>
      </x:c>
    </x:row>
    <x:row r="55" ht="23" customHeight="1">
      <x:c r="A55" s="10"/>
      <x:c r="B55" s="10"/>
      <x:c r="C55" s="11"/>
      <x:c r="D55" s="10"/>
      <x:c r="E55" s="10"/>
      <x:c r="F55" s="10"/>
      <x:c r="G55" s="10"/>
      <x:c r="H55" s="9" t="str">
        <x:f>IF(COUNTA(A55:G55)=0,"",IF(OR(A55="",COUNTIFS($A$7:$A$106,A55)&lt;&gt;1,COUNTIFS('Itens'!$A$7:$A$106,B55)&lt;&gt;1,NOT(ISNUMBER(C55)),COUNT(D55:E55)&lt;&gt;2,D55&lt;0,E55&lt;0,D55&lt;&gt;INT(D55),E55&lt;&gt;INT(E55),D55+E55=0),"REVISAR devolução",IF(INDEX('Itens'!$N$7:$N$106,MATCH(B55,'Itens'!$A$7:$A$106,0))&lt;0,"REVISAR excesso devolvido",IF(AND(E55&gt;0,OR(F55="",COUNTIFS('Manutencao'!$A$7:$A$106,G55)&lt;&gt;1)),"REVISAR avaria/manutenção","OK"))))</x:f>
      </x:c>
    </x:row>
    <x:row r="56" ht="23" customHeight="1">
      <x:c r="A56" s="10"/>
      <x:c r="B56" s="10"/>
      <x:c r="C56" s="11"/>
      <x:c r="D56" s="10"/>
      <x:c r="E56" s="10"/>
      <x:c r="F56" s="10"/>
      <x:c r="G56" s="10"/>
      <x:c r="H56" s="9" t="str">
        <x:f>IF(COUNTA(A56:G56)=0,"",IF(OR(A56="",COUNTIFS($A$7:$A$106,A56)&lt;&gt;1,COUNTIFS('Itens'!$A$7:$A$106,B56)&lt;&gt;1,NOT(ISNUMBER(C56)),COUNT(D56:E56)&lt;&gt;2,D56&lt;0,E56&lt;0,D56&lt;&gt;INT(D56),E56&lt;&gt;INT(E56),D56+E56=0),"REVISAR devolução",IF(INDEX('Itens'!$N$7:$N$106,MATCH(B56,'Itens'!$A$7:$A$106,0))&lt;0,"REVISAR excesso devolvido",IF(AND(E56&gt;0,OR(F56="",COUNTIFS('Manutencao'!$A$7:$A$106,G56)&lt;&gt;1)),"REVISAR avaria/manutenção","OK"))))</x:f>
      </x:c>
    </x:row>
    <x:row r="57" ht="23" customHeight="1">
      <x:c r="A57" s="10"/>
      <x:c r="B57" s="10"/>
      <x:c r="C57" s="11"/>
      <x:c r="D57" s="10"/>
      <x:c r="E57" s="10"/>
      <x:c r="F57" s="10"/>
      <x:c r="G57" s="10"/>
      <x:c r="H57" s="9" t="str">
        <x:f>IF(COUNTA(A57:G57)=0,"",IF(OR(A57="",COUNTIFS($A$7:$A$106,A57)&lt;&gt;1,COUNTIFS('Itens'!$A$7:$A$106,B57)&lt;&gt;1,NOT(ISNUMBER(C57)),COUNT(D57:E57)&lt;&gt;2,D57&lt;0,E57&lt;0,D57&lt;&gt;INT(D57),E57&lt;&gt;INT(E57),D57+E57=0),"REVISAR devolução",IF(INDEX('Itens'!$N$7:$N$106,MATCH(B57,'Itens'!$A$7:$A$106,0))&lt;0,"REVISAR excesso devolvido",IF(AND(E57&gt;0,OR(F57="",COUNTIFS('Manutencao'!$A$7:$A$106,G57)&lt;&gt;1)),"REVISAR avaria/manutenção","OK"))))</x:f>
      </x:c>
    </x:row>
    <x:row r="58" ht="23" customHeight="1">
      <x:c r="A58" s="10"/>
      <x:c r="B58" s="10"/>
      <x:c r="C58" s="11"/>
      <x:c r="D58" s="10"/>
      <x:c r="E58" s="10"/>
      <x:c r="F58" s="10"/>
      <x:c r="G58" s="10"/>
      <x:c r="H58" s="9" t="str">
        <x:f>IF(COUNTA(A58:G58)=0,"",IF(OR(A58="",COUNTIFS($A$7:$A$106,A58)&lt;&gt;1,COUNTIFS('Itens'!$A$7:$A$106,B58)&lt;&gt;1,NOT(ISNUMBER(C58)),COUNT(D58:E58)&lt;&gt;2,D58&lt;0,E58&lt;0,D58&lt;&gt;INT(D58),E58&lt;&gt;INT(E58),D58+E58=0),"REVISAR devolução",IF(INDEX('Itens'!$N$7:$N$106,MATCH(B58,'Itens'!$A$7:$A$106,0))&lt;0,"REVISAR excesso devolvido",IF(AND(E58&gt;0,OR(F58="",COUNTIFS('Manutencao'!$A$7:$A$106,G58)&lt;&gt;1)),"REVISAR avaria/manutenção","OK"))))</x:f>
      </x:c>
    </x:row>
    <x:row r="59" ht="23" customHeight="1">
      <x:c r="A59" s="10"/>
      <x:c r="B59" s="10"/>
      <x:c r="C59" s="11"/>
      <x:c r="D59" s="10"/>
      <x:c r="E59" s="10"/>
      <x:c r="F59" s="10"/>
      <x:c r="G59" s="10"/>
      <x:c r="H59" s="9" t="str">
        <x:f>IF(COUNTA(A59:G59)=0,"",IF(OR(A59="",COUNTIFS($A$7:$A$106,A59)&lt;&gt;1,COUNTIFS('Itens'!$A$7:$A$106,B59)&lt;&gt;1,NOT(ISNUMBER(C59)),COUNT(D59:E59)&lt;&gt;2,D59&lt;0,E59&lt;0,D59&lt;&gt;INT(D59),E59&lt;&gt;INT(E59),D59+E59=0),"REVISAR devolução",IF(INDEX('Itens'!$N$7:$N$106,MATCH(B59,'Itens'!$A$7:$A$106,0))&lt;0,"REVISAR excesso devolvido",IF(AND(E59&gt;0,OR(F59="",COUNTIFS('Manutencao'!$A$7:$A$106,G59)&lt;&gt;1)),"REVISAR avaria/manutenção","OK"))))</x:f>
      </x:c>
    </x:row>
    <x:row r="60" ht="23" customHeight="1">
      <x:c r="A60" s="10"/>
      <x:c r="B60" s="10"/>
      <x:c r="C60" s="11"/>
      <x:c r="D60" s="10"/>
      <x:c r="E60" s="10"/>
      <x:c r="F60" s="10"/>
      <x:c r="G60" s="10"/>
      <x:c r="H60" s="9" t="str">
        <x:f>IF(COUNTA(A60:G60)=0,"",IF(OR(A60="",COUNTIFS($A$7:$A$106,A60)&lt;&gt;1,COUNTIFS('Itens'!$A$7:$A$106,B60)&lt;&gt;1,NOT(ISNUMBER(C60)),COUNT(D60:E60)&lt;&gt;2,D60&lt;0,E60&lt;0,D60&lt;&gt;INT(D60),E60&lt;&gt;INT(E60),D60+E60=0),"REVISAR devolução",IF(INDEX('Itens'!$N$7:$N$106,MATCH(B60,'Itens'!$A$7:$A$106,0))&lt;0,"REVISAR excesso devolvido",IF(AND(E60&gt;0,OR(F60="",COUNTIFS('Manutencao'!$A$7:$A$106,G60)&lt;&gt;1)),"REVISAR avaria/manutenção","OK"))))</x:f>
      </x:c>
    </x:row>
    <x:row r="61" ht="23" customHeight="1">
      <x:c r="A61" s="10"/>
      <x:c r="B61" s="10"/>
      <x:c r="C61" s="11"/>
      <x:c r="D61" s="10"/>
      <x:c r="E61" s="10"/>
      <x:c r="F61" s="10"/>
      <x:c r="G61" s="10"/>
      <x:c r="H61" s="9" t="str">
        <x:f>IF(COUNTA(A61:G61)=0,"",IF(OR(A61="",COUNTIFS($A$7:$A$106,A61)&lt;&gt;1,COUNTIFS('Itens'!$A$7:$A$106,B61)&lt;&gt;1,NOT(ISNUMBER(C61)),COUNT(D61:E61)&lt;&gt;2,D61&lt;0,E61&lt;0,D61&lt;&gt;INT(D61),E61&lt;&gt;INT(E61),D61+E61=0),"REVISAR devolução",IF(INDEX('Itens'!$N$7:$N$106,MATCH(B61,'Itens'!$A$7:$A$106,0))&lt;0,"REVISAR excesso devolvido",IF(AND(E61&gt;0,OR(F61="",COUNTIFS('Manutencao'!$A$7:$A$106,G61)&lt;&gt;1)),"REVISAR avaria/manutenção","OK"))))</x:f>
      </x:c>
    </x:row>
    <x:row r="62" ht="23" customHeight="1">
      <x:c r="A62" s="10"/>
      <x:c r="B62" s="10"/>
      <x:c r="C62" s="11"/>
      <x:c r="D62" s="10"/>
      <x:c r="E62" s="10"/>
      <x:c r="F62" s="10"/>
      <x:c r="G62" s="10"/>
      <x:c r="H62" s="9" t="str">
        <x:f>IF(COUNTA(A62:G62)=0,"",IF(OR(A62="",COUNTIFS($A$7:$A$106,A62)&lt;&gt;1,COUNTIFS('Itens'!$A$7:$A$106,B62)&lt;&gt;1,NOT(ISNUMBER(C62)),COUNT(D62:E62)&lt;&gt;2,D62&lt;0,E62&lt;0,D62&lt;&gt;INT(D62),E62&lt;&gt;INT(E62),D62+E62=0),"REVISAR devolução",IF(INDEX('Itens'!$N$7:$N$106,MATCH(B62,'Itens'!$A$7:$A$106,0))&lt;0,"REVISAR excesso devolvido",IF(AND(E62&gt;0,OR(F62="",COUNTIFS('Manutencao'!$A$7:$A$106,G62)&lt;&gt;1)),"REVISAR avaria/manutenção","OK"))))</x:f>
      </x:c>
    </x:row>
    <x:row r="63" ht="23" customHeight="1">
      <x:c r="A63" s="10"/>
      <x:c r="B63" s="10"/>
      <x:c r="C63" s="11"/>
      <x:c r="D63" s="10"/>
      <x:c r="E63" s="10"/>
      <x:c r="F63" s="10"/>
      <x:c r="G63" s="10"/>
      <x:c r="H63" s="9" t="str">
        <x:f>IF(COUNTA(A63:G63)=0,"",IF(OR(A63="",COUNTIFS($A$7:$A$106,A63)&lt;&gt;1,COUNTIFS('Itens'!$A$7:$A$106,B63)&lt;&gt;1,NOT(ISNUMBER(C63)),COUNT(D63:E63)&lt;&gt;2,D63&lt;0,E63&lt;0,D63&lt;&gt;INT(D63),E63&lt;&gt;INT(E63),D63+E63=0),"REVISAR devolução",IF(INDEX('Itens'!$N$7:$N$106,MATCH(B63,'Itens'!$A$7:$A$106,0))&lt;0,"REVISAR excesso devolvido",IF(AND(E63&gt;0,OR(F63="",COUNTIFS('Manutencao'!$A$7:$A$106,G63)&lt;&gt;1)),"REVISAR avaria/manutenção","OK"))))</x:f>
      </x:c>
    </x:row>
    <x:row r="64" ht="23" customHeight="1">
      <x:c r="A64" s="10"/>
      <x:c r="B64" s="10"/>
      <x:c r="C64" s="11"/>
      <x:c r="D64" s="10"/>
      <x:c r="E64" s="10"/>
      <x:c r="F64" s="10"/>
      <x:c r="G64" s="10"/>
      <x:c r="H64" s="9" t="str">
        <x:f>IF(COUNTA(A64:G64)=0,"",IF(OR(A64="",COUNTIFS($A$7:$A$106,A64)&lt;&gt;1,COUNTIFS('Itens'!$A$7:$A$106,B64)&lt;&gt;1,NOT(ISNUMBER(C64)),COUNT(D64:E64)&lt;&gt;2,D64&lt;0,E64&lt;0,D64&lt;&gt;INT(D64),E64&lt;&gt;INT(E64),D64+E64=0),"REVISAR devolução",IF(INDEX('Itens'!$N$7:$N$106,MATCH(B64,'Itens'!$A$7:$A$106,0))&lt;0,"REVISAR excesso devolvido",IF(AND(E64&gt;0,OR(F64="",COUNTIFS('Manutencao'!$A$7:$A$106,G64)&lt;&gt;1)),"REVISAR avaria/manutenção","OK"))))</x:f>
      </x:c>
    </x:row>
    <x:row r="65" ht="23" customHeight="1">
      <x:c r="A65" s="10"/>
      <x:c r="B65" s="10"/>
      <x:c r="C65" s="11"/>
      <x:c r="D65" s="10"/>
      <x:c r="E65" s="10"/>
      <x:c r="F65" s="10"/>
      <x:c r="G65" s="10"/>
      <x:c r="H65" s="9" t="str">
        <x:f>IF(COUNTA(A65:G65)=0,"",IF(OR(A65="",COUNTIFS($A$7:$A$106,A65)&lt;&gt;1,COUNTIFS('Itens'!$A$7:$A$106,B65)&lt;&gt;1,NOT(ISNUMBER(C65)),COUNT(D65:E65)&lt;&gt;2,D65&lt;0,E65&lt;0,D65&lt;&gt;INT(D65),E65&lt;&gt;INT(E65),D65+E65=0),"REVISAR devolução",IF(INDEX('Itens'!$N$7:$N$106,MATCH(B65,'Itens'!$A$7:$A$106,0))&lt;0,"REVISAR excesso devolvido",IF(AND(E65&gt;0,OR(F65="",COUNTIFS('Manutencao'!$A$7:$A$106,G65)&lt;&gt;1)),"REVISAR avaria/manutenção","OK"))))</x:f>
      </x:c>
    </x:row>
    <x:row r="66" ht="23" customHeight="1">
      <x:c r="A66" s="10"/>
      <x:c r="B66" s="10"/>
      <x:c r="C66" s="11"/>
      <x:c r="D66" s="10"/>
      <x:c r="E66" s="10"/>
      <x:c r="F66" s="10"/>
      <x:c r="G66" s="10"/>
      <x:c r="H66" s="9" t="str">
        <x:f>IF(COUNTA(A66:G66)=0,"",IF(OR(A66="",COUNTIFS($A$7:$A$106,A66)&lt;&gt;1,COUNTIFS('Itens'!$A$7:$A$106,B66)&lt;&gt;1,NOT(ISNUMBER(C66)),COUNT(D66:E66)&lt;&gt;2,D66&lt;0,E66&lt;0,D66&lt;&gt;INT(D66),E66&lt;&gt;INT(E66),D66+E66=0),"REVISAR devolução",IF(INDEX('Itens'!$N$7:$N$106,MATCH(B66,'Itens'!$A$7:$A$106,0))&lt;0,"REVISAR excesso devolvido",IF(AND(E66&gt;0,OR(F66="",COUNTIFS('Manutencao'!$A$7:$A$106,G66)&lt;&gt;1)),"REVISAR avaria/manutenção","OK"))))</x:f>
      </x:c>
    </x:row>
    <x:row r="67" ht="23" customHeight="1">
      <x:c r="A67" s="10"/>
      <x:c r="B67" s="10"/>
      <x:c r="C67" s="11"/>
      <x:c r="D67" s="10"/>
      <x:c r="E67" s="10"/>
      <x:c r="F67" s="10"/>
      <x:c r="G67" s="10"/>
      <x:c r="H67" s="9" t="str">
        <x:f>IF(COUNTA(A67:G67)=0,"",IF(OR(A67="",COUNTIFS($A$7:$A$106,A67)&lt;&gt;1,COUNTIFS('Itens'!$A$7:$A$106,B67)&lt;&gt;1,NOT(ISNUMBER(C67)),COUNT(D67:E67)&lt;&gt;2,D67&lt;0,E67&lt;0,D67&lt;&gt;INT(D67),E67&lt;&gt;INT(E67),D67+E67=0),"REVISAR devolução",IF(INDEX('Itens'!$N$7:$N$106,MATCH(B67,'Itens'!$A$7:$A$106,0))&lt;0,"REVISAR excesso devolvido",IF(AND(E67&gt;0,OR(F67="",COUNTIFS('Manutencao'!$A$7:$A$106,G67)&lt;&gt;1)),"REVISAR avaria/manutenção","OK"))))</x:f>
      </x:c>
    </x:row>
    <x:row r="68" ht="23" customHeight="1">
      <x:c r="A68" s="10"/>
      <x:c r="B68" s="10"/>
      <x:c r="C68" s="11"/>
      <x:c r="D68" s="10"/>
      <x:c r="E68" s="10"/>
      <x:c r="F68" s="10"/>
      <x:c r="G68" s="10"/>
      <x:c r="H68" s="9" t="str">
        <x:f>IF(COUNTA(A68:G68)=0,"",IF(OR(A68="",COUNTIFS($A$7:$A$106,A68)&lt;&gt;1,COUNTIFS('Itens'!$A$7:$A$106,B68)&lt;&gt;1,NOT(ISNUMBER(C68)),COUNT(D68:E68)&lt;&gt;2,D68&lt;0,E68&lt;0,D68&lt;&gt;INT(D68),E68&lt;&gt;INT(E68),D68+E68=0),"REVISAR devolução",IF(INDEX('Itens'!$N$7:$N$106,MATCH(B68,'Itens'!$A$7:$A$106,0))&lt;0,"REVISAR excesso devolvido",IF(AND(E68&gt;0,OR(F68="",COUNTIFS('Manutencao'!$A$7:$A$106,G68)&lt;&gt;1)),"REVISAR avaria/manutenção","OK"))))</x:f>
      </x:c>
    </x:row>
    <x:row r="69" ht="23" customHeight="1">
      <x:c r="A69" s="10"/>
      <x:c r="B69" s="10"/>
      <x:c r="C69" s="11"/>
      <x:c r="D69" s="10"/>
      <x:c r="E69" s="10"/>
      <x:c r="F69" s="10"/>
      <x:c r="G69" s="10"/>
      <x:c r="H69" s="9" t="str">
        <x:f>IF(COUNTA(A69:G69)=0,"",IF(OR(A69="",COUNTIFS($A$7:$A$106,A69)&lt;&gt;1,COUNTIFS('Itens'!$A$7:$A$106,B69)&lt;&gt;1,NOT(ISNUMBER(C69)),COUNT(D69:E69)&lt;&gt;2,D69&lt;0,E69&lt;0,D69&lt;&gt;INT(D69),E69&lt;&gt;INT(E69),D69+E69=0),"REVISAR devolução",IF(INDEX('Itens'!$N$7:$N$106,MATCH(B69,'Itens'!$A$7:$A$106,0))&lt;0,"REVISAR excesso devolvido",IF(AND(E69&gt;0,OR(F69="",COUNTIFS('Manutencao'!$A$7:$A$106,G69)&lt;&gt;1)),"REVISAR avaria/manutenção","OK"))))</x:f>
      </x:c>
    </x:row>
    <x:row r="70" ht="23" customHeight="1">
      <x:c r="A70" s="10"/>
      <x:c r="B70" s="10"/>
      <x:c r="C70" s="11"/>
      <x:c r="D70" s="10"/>
      <x:c r="E70" s="10"/>
      <x:c r="F70" s="10"/>
      <x:c r="G70" s="10"/>
      <x:c r="H70" s="9" t="str">
        <x:f>IF(COUNTA(A70:G70)=0,"",IF(OR(A70="",COUNTIFS($A$7:$A$106,A70)&lt;&gt;1,COUNTIFS('Itens'!$A$7:$A$106,B70)&lt;&gt;1,NOT(ISNUMBER(C70)),COUNT(D70:E70)&lt;&gt;2,D70&lt;0,E70&lt;0,D70&lt;&gt;INT(D70),E70&lt;&gt;INT(E70),D70+E70=0),"REVISAR devolução",IF(INDEX('Itens'!$N$7:$N$106,MATCH(B70,'Itens'!$A$7:$A$106,0))&lt;0,"REVISAR excesso devolvido",IF(AND(E70&gt;0,OR(F70="",COUNTIFS('Manutencao'!$A$7:$A$106,G70)&lt;&gt;1)),"REVISAR avaria/manutenção","OK"))))</x:f>
      </x:c>
    </x:row>
    <x:row r="71" ht="23" customHeight="1">
      <x:c r="A71" s="10"/>
      <x:c r="B71" s="10"/>
      <x:c r="C71" s="11"/>
      <x:c r="D71" s="10"/>
      <x:c r="E71" s="10"/>
      <x:c r="F71" s="10"/>
      <x:c r="G71" s="10"/>
      <x:c r="H71" s="9" t="str">
        <x:f>IF(COUNTA(A71:G71)=0,"",IF(OR(A71="",COUNTIFS($A$7:$A$106,A71)&lt;&gt;1,COUNTIFS('Itens'!$A$7:$A$106,B71)&lt;&gt;1,NOT(ISNUMBER(C71)),COUNT(D71:E71)&lt;&gt;2,D71&lt;0,E71&lt;0,D71&lt;&gt;INT(D71),E71&lt;&gt;INT(E71),D71+E71=0),"REVISAR devolução",IF(INDEX('Itens'!$N$7:$N$106,MATCH(B71,'Itens'!$A$7:$A$106,0))&lt;0,"REVISAR excesso devolvido",IF(AND(E71&gt;0,OR(F71="",COUNTIFS('Manutencao'!$A$7:$A$106,G71)&lt;&gt;1)),"REVISAR avaria/manutenção","OK"))))</x:f>
      </x:c>
    </x:row>
    <x:row r="72" ht="23" customHeight="1">
      <x:c r="A72" s="10"/>
      <x:c r="B72" s="10"/>
      <x:c r="C72" s="11"/>
      <x:c r="D72" s="10"/>
      <x:c r="E72" s="10"/>
      <x:c r="F72" s="10"/>
      <x:c r="G72" s="10"/>
      <x:c r="H72" s="9" t="str">
        <x:f>IF(COUNTA(A72:G72)=0,"",IF(OR(A72="",COUNTIFS($A$7:$A$106,A72)&lt;&gt;1,COUNTIFS('Itens'!$A$7:$A$106,B72)&lt;&gt;1,NOT(ISNUMBER(C72)),COUNT(D72:E72)&lt;&gt;2,D72&lt;0,E72&lt;0,D72&lt;&gt;INT(D72),E72&lt;&gt;INT(E72),D72+E72=0),"REVISAR devolução",IF(INDEX('Itens'!$N$7:$N$106,MATCH(B72,'Itens'!$A$7:$A$106,0))&lt;0,"REVISAR excesso devolvido",IF(AND(E72&gt;0,OR(F72="",COUNTIFS('Manutencao'!$A$7:$A$106,G72)&lt;&gt;1)),"REVISAR avaria/manutenção","OK"))))</x:f>
      </x:c>
    </x:row>
    <x:row r="73" ht="23" customHeight="1">
      <x:c r="A73" s="10"/>
      <x:c r="B73" s="10"/>
      <x:c r="C73" s="11"/>
      <x:c r="D73" s="10"/>
      <x:c r="E73" s="10"/>
      <x:c r="F73" s="10"/>
      <x:c r="G73" s="10"/>
      <x:c r="H73" s="9" t="str">
        <x:f>IF(COUNTA(A73:G73)=0,"",IF(OR(A73="",COUNTIFS($A$7:$A$106,A73)&lt;&gt;1,COUNTIFS('Itens'!$A$7:$A$106,B73)&lt;&gt;1,NOT(ISNUMBER(C73)),COUNT(D73:E73)&lt;&gt;2,D73&lt;0,E73&lt;0,D73&lt;&gt;INT(D73),E73&lt;&gt;INT(E73),D73+E73=0),"REVISAR devolução",IF(INDEX('Itens'!$N$7:$N$106,MATCH(B73,'Itens'!$A$7:$A$106,0))&lt;0,"REVISAR excesso devolvido",IF(AND(E73&gt;0,OR(F73="",COUNTIFS('Manutencao'!$A$7:$A$106,G73)&lt;&gt;1)),"REVISAR avaria/manutenção","OK"))))</x:f>
      </x:c>
    </x:row>
    <x:row r="74" ht="23" customHeight="1">
      <x:c r="A74" s="10"/>
      <x:c r="B74" s="10"/>
      <x:c r="C74" s="11"/>
      <x:c r="D74" s="10"/>
      <x:c r="E74" s="10"/>
      <x:c r="F74" s="10"/>
      <x:c r="G74" s="10"/>
      <x:c r="H74" s="9" t="str">
        <x:f>IF(COUNTA(A74:G74)=0,"",IF(OR(A74="",COUNTIFS($A$7:$A$106,A74)&lt;&gt;1,COUNTIFS('Itens'!$A$7:$A$106,B74)&lt;&gt;1,NOT(ISNUMBER(C74)),COUNT(D74:E74)&lt;&gt;2,D74&lt;0,E74&lt;0,D74&lt;&gt;INT(D74),E74&lt;&gt;INT(E74),D74+E74=0),"REVISAR devolução",IF(INDEX('Itens'!$N$7:$N$106,MATCH(B74,'Itens'!$A$7:$A$106,0))&lt;0,"REVISAR excesso devolvido",IF(AND(E74&gt;0,OR(F74="",COUNTIFS('Manutencao'!$A$7:$A$106,G74)&lt;&gt;1)),"REVISAR avaria/manutenção","OK"))))</x:f>
      </x:c>
    </x:row>
    <x:row r="75" ht="23" customHeight="1">
      <x:c r="A75" s="10"/>
      <x:c r="B75" s="10"/>
      <x:c r="C75" s="11"/>
      <x:c r="D75" s="10"/>
      <x:c r="E75" s="10"/>
      <x:c r="F75" s="10"/>
      <x:c r="G75" s="10"/>
      <x:c r="H75" s="9" t="str">
        <x:f>IF(COUNTA(A75:G75)=0,"",IF(OR(A75="",COUNTIFS($A$7:$A$106,A75)&lt;&gt;1,COUNTIFS('Itens'!$A$7:$A$106,B75)&lt;&gt;1,NOT(ISNUMBER(C75)),COUNT(D75:E75)&lt;&gt;2,D75&lt;0,E75&lt;0,D75&lt;&gt;INT(D75),E75&lt;&gt;INT(E75),D75+E75=0),"REVISAR devolução",IF(INDEX('Itens'!$N$7:$N$106,MATCH(B75,'Itens'!$A$7:$A$106,0))&lt;0,"REVISAR excesso devolvido",IF(AND(E75&gt;0,OR(F75="",COUNTIFS('Manutencao'!$A$7:$A$106,G75)&lt;&gt;1)),"REVISAR avaria/manutenção","OK"))))</x:f>
      </x:c>
    </x:row>
    <x:row r="76" ht="23" customHeight="1">
      <x:c r="A76" s="10"/>
      <x:c r="B76" s="10"/>
      <x:c r="C76" s="11"/>
      <x:c r="D76" s="10"/>
      <x:c r="E76" s="10"/>
      <x:c r="F76" s="10"/>
      <x:c r="G76" s="10"/>
      <x:c r="H76" s="9" t="str">
        <x:f>IF(COUNTA(A76:G76)=0,"",IF(OR(A76="",COUNTIFS($A$7:$A$106,A76)&lt;&gt;1,COUNTIFS('Itens'!$A$7:$A$106,B76)&lt;&gt;1,NOT(ISNUMBER(C76)),COUNT(D76:E76)&lt;&gt;2,D76&lt;0,E76&lt;0,D76&lt;&gt;INT(D76),E76&lt;&gt;INT(E76),D76+E76=0),"REVISAR devolução",IF(INDEX('Itens'!$N$7:$N$106,MATCH(B76,'Itens'!$A$7:$A$106,0))&lt;0,"REVISAR excesso devolvido",IF(AND(E76&gt;0,OR(F76="",COUNTIFS('Manutencao'!$A$7:$A$106,G76)&lt;&gt;1)),"REVISAR avaria/manutenção","OK"))))</x:f>
      </x:c>
    </x:row>
    <x:row r="77" ht="23" customHeight="1">
      <x:c r="A77" s="10"/>
      <x:c r="B77" s="10"/>
      <x:c r="C77" s="11"/>
      <x:c r="D77" s="10"/>
      <x:c r="E77" s="10"/>
      <x:c r="F77" s="10"/>
      <x:c r="G77" s="10"/>
      <x:c r="H77" s="9" t="str">
        <x:f>IF(COUNTA(A77:G77)=0,"",IF(OR(A77="",COUNTIFS($A$7:$A$106,A77)&lt;&gt;1,COUNTIFS('Itens'!$A$7:$A$106,B77)&lt;&gt;1,NOT(ISNUMBER(C77)),COUNT(D77:E77)&lt;&gt;2,D77&lt;0,E77&lt;0,D77&lt;&gt;INT(D77),E77&lt;&gt;INT(E77),D77+E77=0),"REVISAR devolução",IF(INDEX('Itens'!$N$7:$N$106,MATCH(B77,'Itens'!$A$7:$A$106,0))&lt;0,"REVISAR excesso devolvido",IF(AND(E77&gt;0,OR(F77="",COUNTIFS('Manutencao'!$A$7:$A$106,G77)&lt;&gt;1)),"REVISAR avaria/manutenção","OK"))))</x:f>
      </x:c>
    </x:row>
    <x:row r="78" ht="23" customHeight="1">
      <x:c r="A78" s="10"/>
      <x:c r="B78" s="10"/>
      <x:c r="C78" s="11"/>
      <x:c r="D78" s="10"/>
      <x:c r="E78" s="10"/>
      <x:c r="F78" s="10"/>
      <x:c r="G78" s="10"/>
      <x:c r="H78" s="9" t="str">
        <x:f>IF(COUNTA(A78:G78)=0,"",IF(OR(A78="",COUNTIFS($A$7:$A$106,A78)&lt;&gt;1,COUNTIFS('Itens'!$A$7:$A$106,B78)&lt;&gt;1,NOT(ISNUMBER(C78)),COUNT(D78:E78)&lt;&gt;2,D78&lt;0,E78&lt;0,D78&lt;&gt;INT(D78),E78&lt;&gt;INT(E78),D78+E78=0),"REVISAR devolução",IF(INDEX('Itens'!$N$7:$N$106,MATCH(B78,'Itens'!$A$7:$A$106,0))&lt;0,"REVISAR excesso devolvido",IF(AND(E78&gt;0,OR(F78="",COUNTIFS('Manutencao'!$A$7:$A$106,G78)&lt;&gt;1)),"REVISAR avaria/manutenção","OK"))))</x:f>
      </x:c>
    </x:row>
    <x:row r="79" ht="23" customHeight="1">
      <x:c r="A79" s="10"/>
      <x:c r="B79" s="10"/>
      <x:c r="C79" s="11"/>
      <x:c r="D79" s="10"/>
      <x:c r="E79" s="10"/>
      <x:c r="F79" s="10"/>
      <x:c r="G79" s="10"/>
      <x:c r="H79" s="9" t="str">
        <x:f>IF(COUNTA(A79:G79)=0,"",IF(OR(A79="",COUNTIFS($A$7:$A$106,A79)&lt;&gt;1,COUNTIFS('Itens'!$A$7:$A$106,B79)&lt;&gt;1,NOT(ISNUMBER(C79)),COUNT(D79:E79)&lt;&gt;2,D79&lt;0,E79&lt;0,D79&lt;&gt;INT(D79),E79&lt;&gt;INT(E79),D79+E79=0),"REVISAR devolução",IF(INDEX('Itens'!$N$7:$N$106,MATCH(B79,'Itens'!$A$7:$A$106,0))&lt;0,"REVISAR excesso devolvido",IF(AND(E79&gt;0,OR(F79="",COUNTIFS('Manutencao'!$A$7:$A$106,G79)&lt;&gt;1)),"REVISAR avaria/manutenção","OK"))))</x:f>
      </x:c>
    </x:row>
    <x:row r="80" ht="23" customHeight="1">
      <x:c r="A80" s="10"/>
      <x:c r="B80" s="10"/>
      <x:c r="C80" s="11"/>
      <x:c r="D80" s="10"/>
      <x:c r="E80" s="10"/>
      <x:c r="F80" s="10"/>
      <x:c r="G80" s="10"/>
      <x:c r="H80" s="9" t="str">
        <x:f>IF(COUNTA(A80:G80)=0,"",IF(OR(A80="",COUNTIFS($A$7:$A$106,A80)&lt;&gt;1,COUNTIFS('Itens'!$A$7:$A$106,B80)&lt;&gt;1,NOT(ISNUMBER(C80)),COUNT(D80:E80)&lt;&gt;2,D80&lt;0,E80&lt;0,D80&lt;&gt;INT(D80),E80&lt;&gt;INT(E80),D80+E80=0),"REVISAR devolução",IF(INDEX('Itens'!$N$7:$N$106,MATCH(B80,'Itens'!$A$7:$A$106,0))&lt;0,"REVISAR excesso devolvido",IF(AND(E80&gt;0,OR(F80="",COUNTIFS('Manutencao'!$A$7:$A$106,G80)&lt;&gt;1)),"REVISAR avaria/manutenção","OK"))))</x:f>
      </x:c>
    </x:row>
    <x:row r="81" ht="23" customHeight="1">
      <x:c r="A81" s="10"/>
      <x:c r="B81" s="10"/>
      <x:c r="C81" s="11"/>
      <x:c r="D81" s="10"/>
      <x:c r="E81" s="10"/>
      <x:c r="F81" s="10"/>
      <x:c r="G81" s="10"/>
      <x:c r="H81" s="9" t="str">
        <x:f>IF(COUNTA(A81:G81)=0,"",IF(OR(A81="",COUNTIFS($A$7:$A$106,A81)&lt;&gt;1,COUNTIFS('Itens'!$A$7:$A$106,B81)&lt;&gt;1,NOT(ISNUMBER(C81)),COUNT(D81:E81)&lt;&gt;2,D81&lt;0,E81&lt;0,D81&lt;&gt;INT(D81),E81&lt;&gt;INT(E81),D81+E81=0),"REVISAR devolução",IF(INDEX('Itens'!$N$7:$N$106,MATCH(B81,'Itens'!$A$7:$A$106,0))&lt;0,"REVISAR excesso devolvido",IF(AND(E81&gt;0,OR(F81="",COUNTIFS('Manutencao'!$A$7:$A$106,G81)&lt;&gt;1)),"REVISAR avaria/manutenção","OK"))))</x:f>
      </x:c>
    </x:row>
    <x:row r="82" ht="23" customHeight="1">
      <x:c r="A82" s="10"/>
      <x:c r="B82" s="10"/>
      <x:c r="C82" s="11"/>
      <x:c r="D82" s="10"/>
      <x:c r="E82" s="10"/>
      <x:c r="F82" s="10"/>
      <x:c r="G82" s="10"/>
      <x:c r="H82" s="9" t="str">
        <x:f>IF(COUNTA(A82:G82)=0,"",IF(OR(A82="",COUNTIFS($A$7:$A$106,A82)&lt;&gt;1,COUNTIFS('Itens'!$A$7:$A$106,B82)&lt;&gt;1,NOT(ISNUMBER(C82)),COUNT(D82:E82)&lt;&gt;2,D82&lt;0,E82&lt;0,D82&lt;&gt;INT(D82),E82&lt;&gt;INT(E82),D82+E82=0),"REVISAR devolução",IF(INDEX('Itens'!$N$7:$N$106,MATCH(B82,'Itens'!$A$7:$A$106,0))&lt;0,"REVISAR excesso devolvido",IF(AND(E82&gt;0,OR(F82="",COUNTIFS('Manutencao'!$A$7:$A$106,G82)&lt;&gt;1)),"REVISAR avaria/manutenção","OK"))))</x:f>
      </x:c>
    </x:row>
    <x:row r="83" ht="23" customHeight="1">
      <x:c r="A83" s="10"/>
      <x:c r="B83" s="10"/>
      <x:c r="C83" s="11"/>
      <x:c r="D83" s="10"/>
      <x:c r="E83" s="10"/>
      <x:c r="F83" s="10"/>
      <x:c r="G83" s="10"/>
      <x:c r="H83" s="9" t="str">
        <x:f>IF(COUNTA(A83:G83)=0,"",IF(OR(A83="",COUNTIFS($A$7:$A$106,A83)&lt;&gt;1,COUNTIFS('Itens'!$A$7:$A$106,B83)&lt;&gt;1,NOT(ISNUMBER(C83)),COUNT(D83:E83)&lt;&gt;2,D83&lt;0,E83&lt;0,D83&lt;&gt;INT(D83),E83&lt;&gt;INT(E83),D83+E83=0),"REVISAR devolução",IF(INDEX('Itens'!$N$7:$N$106,MATCH(B83,'Itens'!$A$7:$A$106,0))&lt;0,"REVISAR excesso devolvido",IF(AND(E83&gt;0,OR(F83="",COUNTIFS('Manutencao'!$A$7:$A$106,G83)&lt;&gt;1)),"REVISAR avaria/manutenção","OK"))))</x:f>
      </x:c>
    </x:row>
    <x:row r="84" ht="23" customHeight="1">
      <x:c r="A84" s="10"/>
      <x:c r="B84" s="10"/>
      <x:c r="C84" s="11"/>
      <x:c r="D84" s="10"/>
      <x:c r="E84" s="10"/>
      <x:c r="F84" s="10"/>
      <x:c r="G84" s="10"/>
      <x:c r="H84" s="9" t="str">
        <x:f>IF(COUNTA(A84:G84)=0,"",IF(OR(A84="",COUNTIFS($A$7:$A$106,A84)&lt;&gt;1,COUNTIFS('Itens'!$A$7:$A$106,B84)&lt;&gt;1,NOT(ISNUMBER(C84)),COUNT(D84:E84)&lt;&gt;2,D84&lt;0,E84&lt;0,D84&lt;&gt;INT(D84),E84&lt;&gt;INT(E84),D84+E84=0),"REVISAR devolução",IF(INDEX('Itens'!$N$7:$N$106,MATCH(B84,'Itens'!$A$7:$A$106,0))&lt;0,"REVISAR excesso devolvido",IF(AND(E84&gt;0,OR(F84="",COUNTIFS('Manutencao'!$A$7:$A$106,G84)&lt;&gt;1)),"REVISAR avaria/manutenção","OK"))))</x:f>
      </x:c>
    </x:row>
    <x:row r="85" ht="23" customHeight="1">
      <x:c r="A85" s="10"/>
      <x:c r="B85" s="10"/>
      <x:c r="C85" s="11"/>
      <x:c r="D85" s="10"/>
      <x:c r="E85" s="10"/>
      <x:c r="F85" s="10"/>
      <x:c r="G85" s="10"/>
      <x:c r="H85" s="9" t="str">
        <x:f>IF(COUNTA(A85:G85)=0,"",IF(OR(A85="",COUNTIFS($A$7:$A$106,A85)&lt;&gt;1,COUNTIFS('Itens'!$A$7:$A$106,B85)&lt;&gt;1,NOT(ISNUMBER(C85)),COUNT(D85:E85)&lt;&gt;2,D85&lt;0,E85&lt;0,D85&lt;&gt;INT(D85),E85&lt;&gt;INT(E85),D85+E85=0),"REVISAR devolução",IF(INDEX('Itens'!$N$7:$N$106,MATCH(B85,'Itens'!$A$7:$A$106,0))&lt;0,"REVISAR excesso devolvido",IF(AND(E85&gt;0,OR(F85="",COUNTIFS('Manutencao'!$A$7:$A$106,G85)&lt;&gt;1)),"REVISAR avaria/manutenção","OK"))))</x:f>
      </x:c>
    </x:row>
    <x:row r="86" ht="23" customHeight="1">
      <x:c r="A86" s="10"/>
      <x:c r="B86" s="10"/>
      <x:c r="C86" s="11"/>
      <x:c r="D86" s="10"/>
      <x:c r="E86" s="10"/>
      <x:c r="F86" s="10"/>
      <x:c r="G86" s="10"/>
      <x:c r="H86" s="9" t="str">
        <x:f>IF(COUNTA(A86:G86)=0,"",IF(OR(A86="",COUNTIFS($A$7:$A$106,A86)&lt;&gt;1,COUNTIFS('Itens'!$A$7:$A$106,B86)&lt;&gt;1,NOT(ISNUMBER(C86)),COUNT(D86:E86)&lt;&gt;2,D86&lt;0,E86&lt;0,D86&lt;&gt;INT(D86),E86&lt;&gt;INT(E86),D86+E86=0),"REVISAR devolução",IF(INDEX('Itens'!$N$7:$N$106,MATCH(B86,'Itens'!$A$7:$A$106,0))&lt;0,"REVISAR excesso devolvido",IF(AND(E86&gt;0,OR(F86="",COUNTIFS('Manutencao'!$A$7:$A$106,G86)&lt;&gt;1)),"REVISAR avaria/manutenção","OK"))))</x:f>
      </x:c>
    </x:row>
    <x:row r="87" ht="23" customHeight="1">
      <x:c r="A87" s="10"/>
      <x:c r="B87" s="10"/>
      <x:c r="C87" s="11"/>
      <x:c r="D87" s="10"/>
      <x:c r="E87" s="10"/>
      <x:c r="F87" s="10"/>
      <x:c r="G87" s="10"/>
      <x:c r="H87" s="9" t="str">
        <x:f>IF(COUNTA(A87:G87)=0,"",IF(OR(A87="",COUNTIFS($A$7:$A$106,A87)&lt;&gt;1,COUNTIFS('Itens'!$A$7:$A$106,B87)&lt;&gt;1,NOT(ISNUMBER(C87)),COUNT(D87:E87)&lt;&gt;2,D87&lt;0,E87&lt;0,D87&lt;&gt;INT(D87),E87&lt;&gt;INT(E87),D87+E87=0),"REVISAR devolução",IF(INDEX('Itens'!$N$7:$N$106,MATCH(B87,'Itens'!$A$7:$A$106,0))&lt;0,"REVISAR excesso devolvido",IF(AND(E87&gt;0,OR(F87="",COUNTIFS('Manutencao'!$A$7:$A$106,G87)&lt;&gt;1)),"REVISAR avaria/manutenção","OK"))))</x:f>
      </x:c>
    </x:row>
    <x:row r="88" ht="23" customHeight="1">
      <x:c r="A88" s="10"/>
      <x:c r="B88" s="10"/>
      <x:c r="C88" s="11"/>
      <x:c r="D88" s="10"/>
      <x:c r="E88" s="10"/>
      <x:c r="F88" s="10"/>
      <x:c r="G88" s="10"/>
      <x:c r="H88" s="9" t="str">
        <x:f>IF(COUNTA(A88:G88)=0,"",IF(OR(A88="",COUNTIFS($A$7:$A$106,A88)&lt;&gt;1,COUNTIFS('Itens'!$A$7:$A$106,B88)&lt;&gt;1,NOT(ISNUMBER(C88)),COUNT(D88:E88)&lt;&gt;2,D88&lt;0,E88&lt;0,D88&lt;&gt;INT(D88),E88&lt;&gt;INT(E88),D88+E88=0),"REVISAR devolução",IF(INDEX('Itens'!$N$7:$N$106,MATCH(B88,'Itens'!$A$7:$A$106,0))&lt;0,"REVISAR excesso devolvido",IF(AND(E88&gt;0,OR(F88="",COUNTIFS('Manutencao'!$A$7:$A$106,G88)&lt;&gt;1)),"REVISAR avaria/manutenção","OK"))))</x:f>
      </x:c>
    </x:row>
    <x:row r="89" ht="23" customHeight="1">
      <x:c r="A89" s="10"/>
      <x:c r="B89" s="10"/>
      <x:c r="C89" s="11"/>
      <x:c r="D89" s="10"/>
      <x:c r="E89" s="10"/>
      <x:c r="F89" s="10"/>
      <x:c r="G89" s="10"/>
      <x:c r="H89" s="9" t="str">
        <x:f>IF(COUNTA(A89:G89)=0,"",IF(OR(A89="",COUNTIFS($A$7:$A$106,A89)&lt;&gt;1,COUNTIFS('Itens'!$A$7:$A$106,B89)&lt;&gt;1,NOT(ISNUMBER(C89)),COUNT(D89:E89)&lt;&gt;2,D89&lt;0,E89&lt;0,D89&lt;&gt;INT(D89),E89&lt;&gt;INT(E89),D89+E89=0),"REVISAR devolução",IF(INDEX('Itens'!$N$7:$N$106,MATCH(B89,'Itens'!$A$7:$A$106,0))&lt;0,"REVISAR excesso devolvido",IF(AND(E89&gt;0,OR(F89="",COUNTIFS('Manutencao'!$A$7:$A$106,G89)&lt;&gt;1)),"REVISAR avaria/manutenção","OK"))))</x:f>
      </x:c>
    </x:row>
    <x:row r="90" ht="23" customHeight="1">
      <x:c r="A90" s="10"/>
      <x:c r="B90" s="10"/>
      <x:c r="C90" s="11"/>
      <x:c r="D90" s="10"/>
      <x:c r="E90" s="10"/>
      <x:c r="F90" s="10"/>
      <x:c r="G90" s="10"/>
      <x:c r="H90" s="9" t="str">
        <x:f>IF(COUNTA(A90:G90)=0,"",IF(OR(A90="",COUNTIFS($A$7:$A$106,A90)&lt;&gt;1,COUNTIFS('Itens'!$A$7:$A$106,B90)&lt;&gt;1,NOT(ISNUMBER(C90)),COUNT(D90:E90)&lt;&gt;2,D90&lt;0,E90&lt;0,D90&lt;&gt;INT(D90),E90&lt;&gt;INT(E90),D90+E90=0),"REVISAR devolução",IF(INDEX('Itens'!$N$7:$N$106,MATCH(B90,'Itens'!$A$7:$A$106,0))&lt;0,"REVISAR excesso devolvido",IF(AND(E90&gt;0,OR(F90="",COUNTIFS('Manutencao'!$A$7:$A$106,G90)&lt;&gt;1)),"REVISAR avaria/manutenção","OK"))))</x:f>
      </x:c>
    </x:row>
    <x:row r="91" ht="23" customHeight="1">
      <x:c r="A91" s="10"/>
      <x:c r="B91" s="10"/>
      <x:c r="C91" s="11"/>
      <x:c r="D91" s="10"/>
      <x:c r="E91" s="10"/>
      <x:c r="F91" s="10"/>
      <x:c r="G91" s="10"/>
      <x:c r="H91" s="9" t="str">
        <x:f>IF(COUNTA(A91:G91)=0,"",IF(OR(A91="",COUNTIFS($A$7:$A$106,A91)&lt;&gt;1,COUNTIFS('Itens'!$A$7:$A$106,B91)&lt;&gt;1,NOT(ISNUMBER(C91)),COUNT(D91:E91)&lt;&gt;2,D91&lt;0,E91&lt;0,D91&lt;&gt;INT(D91),E91&lt;&gt;INT(E91),D91+E91=0),"REVISAR devolução",IF(INDEX('Itens'!$N$7:$N$106,MATCH(B91,'Itens'!$A$7:$A$106,0))&lt;0,"REVISAR excesso devolvido",IF(AND(E91&gt;0,OR(F91="",COUNTIFS('Manutencao'!$A$7:$A$106,G91)&lt;&gt;1)),"REVISAR avaria/manutenção","OK"))))</x:f>
      </x:c>
    </x:row>
    <x:row r="92" ht="23" customHeight="1">
      <x:c r="A92" s="10"/>
      <x:c r="B92" s="10"/>
      <x:c r="C92" s="11"/>
      <x:c r="D92" s="10"/>
      <x:c r="E92" s="10"/>
      <x:c r="F92" s="10"/>
      <x:c r="G92" s="10"/>
      <x:c r="H92" s="9" t="str">
        <x:f>IF(COUNTA(A92:G92)=0,"",IF(OR(A92="",COUNTIFS($A$7:$A$106,A92)&lt;&gt;1,COUNTIFS('Itens'!$A$7:$A$106,B92)&lt;&gt;1,NOT(ISNUMBER(C92)),COUNT(D92:E92)&lt;&gt;2,D92&lt;0,E92&lt;0,D92&lt;&gt;INT(D92),E92&lt;&gt;INT(E92),D92+E92=0),"REVISAR devolução",IF(INDEX('Itens'!$N$7:$N$106,MATCH(B92,'Itens'!$A$7:$A$106,0))&lt;0,"REVISAR excesso devolvido",IF(AND(E92&gt;0,OR(F92="",COUNTIFS('Manutencao'!$A$7:$A$106,G92)&lt;&gt;1)),"REVISAR avaria/manutenção","OK"))))</x:f>
      </x:c>
    </x:row>
    <x:row r="93" ht="23" customHeight="1">
      <x:c r="A93" s="10"/>
      <x:c r="B93" s="10"/>
      <x:c r="C93" s="11"/>
      <x:c r="D93" s="10"/>
      <x:c r="E93" s="10"/>
      <x:c r="F93" s="10"/>
      <x:c r="G93" s="10"/>
      <x:c r="H93" s="9" t="str">
        <x:f>IF(COUNTA(A93:G93)=0,"",IF(OR(A93="",COUNTIFS($A$7:$A$106,A93)&lt;&gt;1,COUNTIFS('Itens'!$A$7:$A$106,B93)&lt;&gt;1,NOT(ISNUMBER(C93)),COUNT(D93:E93)&lt;&gt;2,D93&lt;0,E93&lt;0,D93&lt;&gt;INT(D93),E93&lt;&gt;INT(E93),D93+E93=0),"REVISAR devolução",IF(INDEX('Itens'!$N$7:$N$106,MATCH(B93,'Itens'!$A$7:$A$106,0))&lt;0,"REVISAR excesso devolvido",IF(AND(E93&gt;0,OR(F93="",COUNTIFS('Manutencao'!$A$7:$A$106,G93)&lt;&gt;1)),"REVISAR avaria/manutenção","OK"))))</x:f>
      </x:c>
    </x:row>
    <x:row r="94" ht="23" customHeight="1">
      <x:c r="A94" s="10"/>
      <x:c r="B94" s="10"/>
      <x:c r="C94" s="11"/>
      <x:c r="D94" s="10"/>
      <x:c r="E94" s="10"/>
      <x:c r="F94" s="10"/>
      <x:c r="G94" s="10"/>
      <x:c r="H94" s="9" t="str">
        <x:f>IF(COUNTA(A94:G94)=0,"",IF(OR(A94="",COUNTIFS($A$7:$A$106,A94)&lt;&gt;1,COUNTIFS('Itens'!$A$7:$A$106,B94)&lt;&gt;1,NOT(ISNUMBER(C94)),COUNT(D94:E94)&lt;&gt;2,D94&lt;0,E94&lt;0,D94&lt;&gt;INT(D94),E94&lt;&gt;INT(E94),D94+E94=0),"REVISAR devolução",IF(INDEX('Itens'!$N$7:$N$106,MATCH(B94,'Itens'!$A$7:$A$106,0))&lt;0,"REVISAR excesso devolvido",IF(AND(E94&gt;0,OR(F94="",COUNTIFS('Manutencao'!$A$7:$A$106,G94)&lt;&gt;1)),"REVISAR avaria/manutenção","OK"))))</x:f>
      </x:c>
    </x:row>
    <x:row r="95" ht="23" customHeight="1">
      <x:c r="A95" s="10"/>
      <x:c r="B95" s="10"/>
      <x:c r="C95" s="11"/>
      <x:c r="D95" s="10"/>
      <x:c r="E95" s="10"/>
      <x:c r="F95" s="10"/>
      <x:c r="G95" s="10"/>
      <x:c r="H95" s="9" t="str">
        <x:f>IF(COUNTA(A95:G95)=0,"",IF(OR(A95="",COUNTIFS($A$7:$A$106,A95)&lt;&gt;1,COUNTIFS('Itens'!$A$7:$A$106,B95)&lt;&gt;1,NOT(ISNUMBER(C95)),COUNT(D95:E95)&lt;&gt;2,D95&lt;0,E95&lt;0,D95&lt;&gt;INT(D95),E95&lt;&gt;INT(E95),D95+E95=0),"REVISAR devolução",IF(INDEX('Itens'!$N$7:$N$106,MATCH(B95,'Itens'!$A$7:$A$106,0))&lt;0,"REVISAR excesso devolvido",IF(AND(E95&gt;0,OR(F95="",COUNTIFS('Manutencao'!$A$7:$A$106,G95)&lt;&gt;1)),"REVISAR avaria/manutenção","OK"))))</x:f>
      </x:c>
    </x:row>
    <x:row r="96" ht="23" customHeight="1">
      <x:c r="A96" s="10"/>
      <x:c r="B96" s="10"/>
      <x:c r="C96" s="11"/>
      <x:c r="D96" s="10"/>
      <x:c r="E96" s="10"/>
      <x:c r="F96" s="10"/>
      <x:c r="G96" s="10"/>
      <x:c r="H96" s="9" t="str">
        <x:f>IF(COUNTA(A96:G96)=0,"",IF(OR(A96="",COUNTIFS($A$7:$A$106,A96)&lt;&gt;1,COUNTIFS('Itens'!$A$7:$A$106,B96)&lt;&gt;1,NOT(ISNUMBER(C96)),COUNT(D96:E96)&lt;&gt;2,D96&lt;0,E96&lt;0,D96&lt;&gt;INT(D96),E96&lt;&gt;INT(E96),D96+E96=0),"REVISAR devolução",IF(INDEX('Itens'!$N$7:$N$106,MATCH(B96,'Itens'!$A$7:$A$106,0))&lt;0,"REVISAR excesso devolvido",IF(AND(E96&gt;0,OR(F96="",COUNTIFS('Manutencao'!$A$7:$A$106,G96)&lt;&gt;1)),"REVISAR avaria/manutenção","OK"))))</x:f>
      </x:c>
    </x:row>
    <x:row r="97" ht="23" customHeight="1">
      <x:c r="A97" s="10"/>
      <x:c r="B97" s="10"/>
      <x:c r="C97" s="11"/>
      <x:c r="D97" s="10"/>
      <x:c r="E97" s="10"/>
      <x:c r="F97" s="10"/>
      <x:c r="G97" s="10"/>
      <x:c r="H97" s="9" t="str">
        <x:f>IF(COUNTA(A97:G97)=0,"",IF(OR(A97="",COUNTIFS($A$7:$A$106,A97)&lt;&gt;1,COUNTIFS('Itens'!$A$7:$A$106,B97)&lt;&gt;1,NOT(ISNUMBER(C97)),COUNT(D97:E97)&lt;&gt;2,D97&lt;0,E97&lt;0,D97&lt;&gt;INT(D97),E97&lt;&gt;INT(E97),D97+E97=0),"REVISAR devolução",IF(INDEX('Itens'!$N$7:$N$106,MATCH(B97,'Itens'!$A$7:$A$106,0))&lt;0,"REVISAR excesso devolvido",IF(AND(E97&gt;0,OR(F97="",COUNTIFS('Manutencao'!$A$7:$A$106,G97)&lt;&gt;1)),"REVISAR avaria/manutenção","OK"))))</x:f>
      </x:c>
    </x:row>
    <x:row r="98" ht="23" customHeight="1">
      <x:c r="A98" s="10"/>
      <x:c r="B98" s="10"/>
      <x:c r="C98" s="11"/>
      <x:c r="D98" s="10"/>
      <x:c r="E98" s="10"/>
      <x:c r="F98" s="10"/>
      <x:c r="G98" s="10"/>
      <x:c r="H98" s="9" t="str">
        <x:f>IF(COUNTA(A98:G98)=0,"",IF(OR(A98="",COUNTIFS($A$7:$A$106,A98)&lt;&gt;1,COUNTIFS('Itens'!$A$7:$A$106,B98)&lt;&gt;1,NOT(ISNUMBER(C98)),COUNT(D98:E98)&lt;&gt;2,D98&lt;0,E98&lt;0,D98&lt;&gt;INT(D98),E98&lt;&gt;INT(E98),D98+E98=0),"REVISAR devolução",IF(INDEX('Itens'!$N$7:$N$106,MATCH(B98,'Itens'!$A$7:$A$106,0))&lt;0,"REVISAR excesso devolvido",IF(AND(E98&gt;0,OR(F98="",COUNTIFS('Manutencao'!$A$7:$A$106,G98)&lt;&gt;1)),"REVISAR avaria/manutenção","OK"))))</x:f>
      </x:c>
    </x:row>
    <x:row r="99" ht="23" customHeight="1">
      <x:c r="A99" s="10"/>
      <x:c r="B99" s="10"/>
      <x:c r="C99" s="11"/>
      <x:c r="D99" s="10"/>
      <x:c r="E99" s="10"/>
      <x:c r="F99" s="10"/>
      <x:c r="G99" s="10"/>
      <x:c r="H99" s="9" t="str">
        <x:f>IF(COUNTA(A99:G99)=0,"",IF(OR(A99="",COUNTIFS($A$7:$A$106,A99)&lt;&gt;1,COUNTIFS('Itens'!$A$7:$A$106,B99)&lt;&gt;1,NOT(ISNUMBER(C99)),COUNT(D99:E99)&lt;&gt;2,D99&lt;0,E99&lt;0,D99&lt;&gt;INT(D99),E99&lt;&gt;INT(E99),D99+E99=0),"REVISAR devolução",IF(INDEX('Itens'!$N$7:$N$106,MATCH(B99,'Itens'!$A$7:$A$106,0))&lt;0,"REVISAR excesso devolvido",IF(AND(E99&gt;0,OR(F99="",COUNTIFS('Manutencao'!$A$7:$A$106,G99)&lt;&gt;1)),"REVISAR avaria/manutenção","OK"))))</x:f>
      </x:c>
    </x:row>
    <x:row r="100" ht="23" customHeight="1">
      <x:c r="A100" s="10"/>
      <x:c r="B100" s="10"/>
      <x:c r="C100" s="11"/>
      <x:c r="D100" s="10"/>
      <x:c r="E100" s="10"/>
      <x:c r="F100" s="10"/>
      <x:c r="G100" s="10"/>
      <x:c r="H100" s="9" t="str">
        <x:f>IF(COUNTA(A100:G100)=0,"",IF(OR(A100="",COUNTIFS($A$7:$A$106,A100)&lt;&gt;1,COUNTIFS('Itens'!$A$7:$A$106,B100)&lt;&gt;1,NOT(ISNUMBER(C100)),COUNT(D100:E100)&lt;&gt;2,D100&lt;0,E100&lt;0,D100&lt;&gt;INT(D100),E100&lt;&gt;INT(E100),D100+E100=0),"REVISAR devolução",IF(INDEX('Itens'!$N$7:$N$106,MATCH(B100,'Itens'!$A$7:$A$106,0))&lt;0,"REVISAR excesso devolvido",IF(AND(E100&gt;0,OR(F100="",COUNTIFS('Manutencao'!$A$7:$A$106,G100)&lt;&gt;1)),"REVISAR avaria/manutenção","OK"))))</x:f>
      </x:c>
    </x:row>
    <x:row r="101" ht="23" customHeight="1">
      <x:c r="A101" s="10"/>
      <x:c r="B101" s="10"/>
      <x:c r="C101" s="11"/>
      <x:c r="D101" s="10"/>
      <x:c r="E101" s="10"/>
      <x:c r="F101" s="10"/>
      <x:c r="G101" s="10"/>
      <x:c r="H101" s="9" t="str">
        <x:f>IF(COUNTA(A101:G101)=0,"",IF(OR(A101="",COUNTIFS($A$7:$A$106,A101)&lt;&gt;1,COUNTIFS('Itens'!$A$7:$A$106,B101)&lt;&gt;1,NOT(ISNUMBER(C101)),COUNT(D101:E101)&lt;&gt;2,D101&lt;0,E101&lt;0,D101&lt;&gt;INT(D101),E101&lt;&gt;INT(E101),D101+E101=0),"REVISAR devolução",IF(INDEX('Itens'!$N$7:$N$106,MATCH(B101,'Itens'!$A$7:$A$106,0))&lt;0,"REVISAR excesso devolvido",IF(AND(E101&gt;0,OR(F101="",COUNTIFS('Manutencao'!$A$7:$A$106,G101)&lt;&gt;1)),"REVISAR avaria/manutenção","OK"))))</x:f>
      </x:c>
    </x:row>
    <x:row r="102" ht="23" customHeight="1">
      <x:c r="A102" s="10"/>
      <x:c r="B102" s="10"/>
      <x:c r="C102" s="11"/>
      <x:c r="D102" s="10"/>
      <x:c r="E102" s="10"/>
      <x:c r="F102" s="10"/>
      <x:c r="G102" s="10"/>
      <x:c r="H102" s="9" t="str">
        <x:f>IF(COUNTA(A102:G102)=0,"",IF(OR(A102="",COUNTIFS($A$7:$A$106,A102)&lt;&gt;1,COUNTIFS('Itens'!$A$7:$A$106,B102)&lt;&gt;1,NOT(ISNUMBER(C102)),COUNT(D102:E102)&lt;&gt;2,D102&lt;0,E102&lt;0,D102&lt;&gt;INT(D102),E102&lt;&gt;INT(E102),D102+E102=0),"REVISAR devolução",IF(INDEX('Itens'!$N$7:$N$106,MATCH(B102,'Itens'!$A$7:$A$106,0))&lt;0,"REVISAR excesso devolvido",IF(AND(E102&gt;0,OR(F102="",COUNTIFS('Manutencao'!$A$7:$A$106,G102)&lt;&gt;1)),"REVISAR avaria/manutenção","OK"))))</x:f>
      </x:c>
    </x:row>
    <x:row r="103" ht="23" customHeight="1">
      <x:c r="A103" s="10"/>
      <x:c r="B103" s="10"/>
      <x:c r="C103" s="11"/>
      <x:c r="D103" s="10"/>
      <x:c r="E103" s="10"/>
      <x:c r="F103" s="10"/>
      <x:c r="G103" s="10"/>
      <x:c r="H103" s="9" t="str">
        <x:f>IF(COUNTA(A103:G103)=0,"",IF(OR(A103="",COUNTIFS($A$7:$A$106,A103)&lt;&gt;1,COUNTIFS('Itens'!$A$7:$A$106,B103)&lt;&gt;1,NOT(ISNUMBER(C103)),COUNT(D103:E103)&lt;&gt;2,D103&lt;0,E103&lt;0,D103&lt;&gt;INT(D103),E103&lt;&gt;INT(E103),D103+E103=0),"REVISAR devolução",IF(INDEX('Itens'!$N$7:$N$106,MATCH(B103,'Itens'!$A$7:$A$106,0))&lt;0,"REVISAR excesso devolvido",IF(AND(E103&gt;0,OR(F103="",COUNTIFS('Manutencao'!$A$7:$A$106,G103)&lt;&gt;1)),"REVISAR avaria/manutenção","OK"))))</x:f>
      </x:c>
    </x:row>
    <x:row r="104" ht="23" customHeight="1">
      <x:c r="A104" s="10"/>
      <x:c r="B104" s="10"/>
      <x:c r="C104" s="11"/>
      <x:c r="D104" s="10"/>
      <x:c r="E104" s="10"/>
      <x:c r="F104" s="10"/>
      <x:c r="G104" s="10"/>
      <x:c r="H104" s="9" t="str">
        <x:f>IF(COUNTA(A104:G104)=0,"",IF(OR(A104="",COUNTIFS($A$7:$A$106,A104)&lt;&gt;1,COUNTIFS('Itens'!$A$7:$A$106,B104)&lt;&gt;1,NOT(ISNUMBER(C104)),COUNT(D104:E104)&lt;&gt;2,D104&lt;0,E104&lt;0,D104&lt;&gt;INT(D104),E104&lt;&gt;INT(E104),D104+E104=0),"REVISAR devolução",IF(INDEX('Itens'!$N$7:$N$106,MATCH(B104,'Itens'!$A$7:$A$106,0))&lt;0,"REVISAR excesso devolvido",IF(AND(E104&gt;0,OR(F104="",COUNTIFS('Manutencao'!$A$7:$A$106,G104)&lt;&gt;1)),"REVISAR avaria/manutenção","OK"))))</x:f>
      </x:c>
    </x:row>
    <x:row r="105" ht="23" customHeight="1">
      <x:c r="A105" s="10"/>
      <x:c r="B105" s="10"/>
      <x:c r="C105" s="11"/>
      <x:c r="D105" s="10"/>
      <x:c r="E105" s="10"/>
      <x:c r="F105" s="10"/>
      <x:c r="G105" s="10"/>
      <x:c r="H105" s="9" t="str">
        <x:f>IF(COUNTA(A105:G105)=0,"",IF(OR(A105="",COUNTIFS($A$7:$A$106,A105)&lt;&gt;1,COUNTIFS('Itens'!$A$7:$A$106,B105)&lt;&gt;1,NOT(ISNUMBER(C105)),COUNT(D105:E105)&lt;&gt;2,D105&lt;0,E105&lt;0,D105&lt;&gt;INT(D105),E105&lt;&gt;INT(E105),D105+E105=0),"REVISAR devolução",IF(INDEX('Itens'!$N$7:$N$106,MATCH(B105,'Itens'!$A$7:$A$106,0))&lt;0,"REVISAR excesso devolvido",IF(AND(E105&gt;0,OR(F105="",COUNTIFS('Manutencao'!$A$7:$A$106,G105)&lt;&gt;1)),"REVISAR avaria/manutenção","OK"))))</x:f>
      </x:c>
    </x:row>
    <x:row r="106" ht="23" customHeight="1">
      <x:c r="A106" s="10"/>
      <x:c r="B106" s="10"/>
      <x:c r="C106" s="11"/>
      <x:c r="D106" s="10"/>
      <x:c r="E106" s="10"/>
      <x:c r="F106" s="10"/>
      <x:c r="G106" s="10"/>
      <x:c r="H106" s="9" t="str">
        <x:f>IF(COUNTA(A106:G106)=0,"",IF(OR(A106="",COUNTIFS($A$7:$A$106,A106)&lt;&gt;1,COUNTIFS('Itens'!$A$7:$A$106,B106)&lt;&gt;1,NOT(ISNUMBER(C106)),COUNT(D106:E106)&lt;&gt;2,D106&lt;0,E106&lt;0,D106&lt;&gt;INT(D106),E106&lt;&gt;INT(E106),D106+E106=0),"REVISAR devolução",IF(INDEX('Itens'!$N$7:$N$106,MATCH(B106,'Itens'!$A$7:$A$106,0))&lt;0,"REVISAR excesso devolvido",IF(AND(E106&gt;0,OR(F106="",COUNTIFS('Manutencao'!$A$7:$A$106,G106)&lt;&gt;1)),"REVISAR avaria/manutenção","OK"))))</x:f>
      </x:c>
    </x:row>
  </x:sheetData>
  <x:conditionalFormatting sqref="H7:H106">
    <x:cfRule type="containsText" dxfId="6" priority="1" operator="containsText" text="REVISAR"/>
  </x:conditionalFormatting>
  <x:dataValidations count="2">
    <x:dataValidation type="whole" operator="greaterThanOrEqual" sqref="D7:D106">
      <x:formula1>0</x:formula1>
    </x:dataValidation>
    <x:dataValidation type="whole" operator="greaterThanOrEqual" sqref="E7:E106">
      <x:formula1>0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81929D"/>
  </x:sheetPr>
  <x:sheetViews>
    <x:sheetView showGridLines="0" workbookViewId="0"/>
  </x:sheetViews>
  <x:sheetFormatPr defaultRowHeight="15"/>
  <x:cols>
    <x:col min="1" max="1" width="27" hidden="0" customWidth="1"/>
    <x:col min="2" max="2" width="115" hidden="0" customWidth="1"/>
  </x:cols>
  <x:sheetData>
    <x:row r="1" ht="25" customHeight="1">
      <x:c r="A1" s="29"/>
      <x:c r="B1" s="29"/>
    </x:row>
    <x:row r="2" ht="25" customHeight="1">
      <x:c r="A2" s="30" t="str">
        <x:v>Como usar</x:v>
      </x:c>
      <x:c r="B2" s="29"/>
    </x:row>
    <x:row r="3" ht="25" customHeight="1">
      <x:c r="A3" s="29"/>
      <x:c r="B3" s="29"/>
    </x:row>
    <x:row r="4" ht="25" customHeight="1">
      <x:c r="A4" s="29"/>
      <x:c r="B4" s="29"/>
    </x:row>
    <x:row r="5" ht="45" customHeight="1">
      <x:c r="A5" s="31" t="str">
        <x:v>1. Faça uma cópia</x:v>
      </x:c>
      <x:c r="B5" s="32" t="str">
        <x:v>Todos os nomes, preços, quantidades e datas iniciais são exemplos sintéticos, não resultados de clientes.</x:v>
      </x:c>
    </x:row>
    <x:row r="6" ht="45" customHeight="1">
      <x:c r="A6" s="31" t="str">
        <x:v>2. Edite o amarelo</x:v>
      </x:c>
      <x:c r="B6" s="32" t="str">
        <x:v>As células amarelas aceitam entradas. Cinza contém fórmulas. Mantenha os códigos únicos e preencha até a linha 106.</x:v>
      </x:c>
    </x:row>
    <x:row r="7" ht="45" customHeight="1">
      <x:c r="A7" s="31" t="str">
        <x:v>3. Cadastre o inventário</x:v>
      </x:c>
      <x:c r="B7" s="32" t="str">
        <x:v>Equipamentos: quantidade representa o total locável, inclusive unidades bloqueadas temporariamente. Não subtraia manutenção duas vezes.</x:v>
      </x:c>
    </x:row>
    <x:row r="8" ht="45" customHeight="1">
      <x:c r="A8" s="31" t="str">
        <x:v>4. Registre clientes</x:v>
      </x:c>
      <x:c r="B8" s="32" t="str">
        <x:v>Use códigos estáveis. Telefone e e-mail são opcionais. Evite inserir dados pessoais que não sejam necessários.</x:v>
      </x:c>
    </x:row>
    <x:row r="9" ht="45" customHeight="1">
      <x:c r="A9" s="31" t="str">
        <x:v>5. Crie a locação</x:v>
      </x:c>
      <x:c r="B9" s="32" t="str">
        <x:v>Datas são locais e numéricas. Status: draft=orçamento; confirmed=reservado; out=em uso; partially_returned=retorno parcial; returned=retornado; cancelled=cancelado.</x:v>
      </x:c>
    </x:row>
    <x:row r="10" ht="45" customHeight="1">
      <x:c r="A10" s="31" t="str">
        <x:v>6. Adicione os itens</x:v>
      </x:c>
      <x:c r="B10" s="32" t="str">
        <x:v>Cada linha liga locação, equipamento, quantidade e diária em centavos. Os intervalos incluem preparação e limpeza cadastradas.</x:v>
      </x:c>
    </x:row>
    <x:row r="11" ht="45" customHeight="1">
      <x:c r="A11" s="31" t="str">
        <x:v>7. Consulte o período</x:v>
      </x:c>
      <x:c r="B11" s="32" t="str">
        <x:v>Em Disponibilidade, informe todo o período que o novo pedido ocupará, já incluindo suas margens. A comparação usa o menor saldo do intervalo.</x:v>
      </x:c>
    </x:row>
    <x:row r="12" ht="45" customHeight="1">
      <x:c r="A12" s="31" t="str">
        <x:v>8. Entenda os eventos</x:v>
      </x:c>
      <x:c r="B12" s="32" t="str">
        <x:v>Início soma ocupação. Fim subtrai. Eventos no mesmo horário são somados em conjunto. O fim não pertence ao intervalo [início, fim). Não precisa ordenar Eventos.</x:v>
      </x:c>
    </x:row>
    <x:row r="13" ht="45" customHeight="1">
      <x:c r="A13" s="31" t="str">
        <x:v>9. Confirme por último</x:v>
      </x:c>
      <x:c r="B13" s="32" t="str">
        <x:v>Depois de conferir, altere o status para confirmed. Outra pessoa pode editar entre a consulta e a confirmação; a planilha não oferece transação.</x:v>
      </x:c>
    </x:row>
    <x:row r="14" ht="45" customHeight="1">
      <x:c r="A14" s="31" t="str">
        <x:v>10. Registre a devolução</x:v>
      </x:c>
      <x:c r="B14" s="32" t="str">
        <x:v>Registre apenas as quantidades recebidas nesta conferência. Faltantes permanecem pendentes. Não repita totais de conferências anteriores.</x:v>
      </x:c>
    </x:row>
    <x:row r="15" ht="45" customHeight="1">
      <x:c r="A15" s="31" t="str">
        <x:v>11. Atualize o tempo</x:v>
      </x:c>
      <x:c r="B15" s="32" t="str">
        <x:v>Devolucoes registra conferência, mas não altera o calendário. Atrasos exigem atualizar o fim ocupado. Retorno antecipado exige ajuste manual.</x:v>
      </x:c>
    </x:row>
    <x:row r="16" ht="45" customHeight="1">
      <x:c r="A16" s="31" t="str">
        <x:v>12. Separe retornos parciais</x:v>
      </x:c>
      <x:c r="B16" s="32" t="str">
        <x:v>Se grupos do mesmo item têm fins diferentes, divida a linha de Itens com códigos novos e quantidades cuja soma preserve o total. Atualize as referências de devolução.</x:v>
      </x:c>
    </x:row>
    <x:row r="17" ht="45" customHeight="1">
      <x:c r="A17" s="31" t="str">
        <x:v>13. Registre avarias</x:v>
      </x:c>
      <x:c r="B17" s="32" t="str">
        <x:v>Crie Manutencao e informe seu código na devolução. Para o grupo danificado, encerre a ocupação da locação quando o bloqueio de manutenção começar. Não conte a mesma unidade em dois bloqueios.</x:v>
      </x:c>
    </x:row>
    <x:row r="18" ht="45" customHeight="1">
      <x:c r="A18" s="31" t="str">
        <x:v>14. Libere após teste</x:v>
      </x:c>
      <x:c r="B18" s="32" t="str">
        <x:v>Liberação em Manutencao fica vazia até o teste aprovado. A previsão é informativa. Eventos usa 31/12/9999 para representar bloqueio aberto.</x:v>
      </x:c>
    </x:row>
    <x:row r="19" ht="45" customHeight="1">
      <x:c r="A19" s="31" t="str">
        <x:v>15. Registre o financeiro</x:v>
      </x:c>
      <x:c r="B19" s="32" t="str">
        <x:v>Valores de entrada são centavos inteiros. Recebimento é receita recebida; caução é controlada separadamente. Cobrança proposta de avaria não é pagamento.</x:v>
      </x:c>
    </x:row>
    <x:row r="20" ht="45" customHeight="1">
      <x:c r="A20" s="31" t="str">
        <x:v>16. Trate cancelamentos</x:v>
      </x:c>
      <x:c r="B20" s="32" t="str">
        <x:v>O contrato cancelado deixa de compor o saldo contratado; o recebimento existente vira crédito a tratar. Registre estorno quando devolver valores.</x:v>
      </x:c>
    </x:row>
    <x:row r="21" ht="45" customHeight="1">
      <x:c r="A21" s="31" t="str">
        <x:v>17. Verifique os avisos</x:v>
      </x:c>
      <x:c r="B21" s="32" t="str">
        <x:v>REVISAR indica código duplicado, referência ausente, data inválida ou quantidade inconsistente. Corrija antes de usar o resultado.</x:v>
      </x:c>
    </x:row>
    <x:row r="22" ht="45" customHeight="1">
      <x:c r="A22" s="31" t="str">
        <x:v>18. Limites explícitos</x:v>
      </x:c>
      <x:c r="B22" s="32" t="str">
        <x:v>Até 100 linhas por cadastro/registro. Não insira além da linha 106 sem ampliar TODAS as fórmulas e eventos. Unidades por número de série não são alocadas individualmente.</x:v>
      </x:c>
    </x:row>
    <x:row r="23" ht="45" customHeight="1">
      <x:c r="A23" s="31" t="str">
        <x:v>19. Capacidade histórica</x:v>
      </x:c>
      <x:c r="B23" s="32" t="str">
        <x:v>A quantidade do catálogo vale para todo o calendário. Compras, baixas e mudanças históricas de capacidade precisam de análise separada.</x:v>
      </x:c>
    </x:row>
    <x:row r="24" ht="45" customHeight="1">
      <x:c r="A24" s="31" t="str">
        <x:v>20. Preço simplificado</x:v>
      </x:c>
      <x:c r="B24" s="32" t="str">
        <x:v>Diárias = arredondar para cima a duração em dias, mínimo 1. Sem desconto, frete, taxa, caução incorporada ao preço ou regra semanal/mensal.</x:v>
      </x:c>
    </x:row>
    <x:row r="25" ht="45" customHeight="1">
      <x:c r="A25" s="31" t="str">
        <x:v>21. Datas consistentes</x:v>
      </x:c>
      <x:c r="B25" s="32" t="str">
        <x:v>Use o mesmo fuso em todas as abas. Não cole datas como texto. O arquivo não converte automaticamente fusos ou horário de verão.</x:v>
      </x:c>
    </x:row>
    <x:row r="26" ht="45" customHeight="1">
      <x:c r="A26" s="31" t="str">
        <x:v>22. Migrar para o SaaS</x:v>
      </x:c>
      <x:c r="B26" s="32" t="str">
        <x:v>Os CSVs acompanhantes usam os campos da API. Códigos locais da planilha não são UUIDs; a importação cria os identificadores reais.</x:v>
      </x:c>
    </x:row>
    <x:row r="27" ht="45" customHeight="1">
      <x:c r="A27" s="31" t="str">
        <x:v>23. Conferir o exemplo</x:v>
      </x:c>
      <x:c r="B27" s="32" t="str">
        <x:v>Cadeiras: 60 de manhã e 70 à tarde não somam 130 simultâneas. Com 5 em manutenção, o pico é 75 e o menor saldo é 25.</x:v>
      </x:c>
    </x:row>
    <x:row r="28" ht="45" customHeight="1">
      <x:c r="A28" s="31" t="str">
        <x:v>24. Antes de uso real</x:v>
      </x:c>
      <x:c r="B28" s="32" t="str">
        <x:v>Remova somente células amarelas dos exemplos, preserve as fórmulas e registre seus dados. Guarde o arquivo original para recuperar as fórmulas.</x:v>
      </x:c>
    </x:row>
    <x:row r="29" ht="25" customHeight="1">
      <x:c r="A29" s="29"/>
      <x:c r="B29" s="29"/>
    </x:row>
    <x:row r="30" ht="25" customHeight="1">
      <x:c r="A30" s="29"/>
      <x:c r="B30" s="29"/>
    </x:row>
    <x:row r="31" ht="25" customHeight="1">
      <x:c r="A31" s="29"/>
      <x:c r="B31" s="29"/>
    </x:row>
    <x:row r="32" ht="25" customHeight="1">
      <x:c r="A32" s="29"/>
      <x:c r="B32" s="29"/>
    </x:row>
    <x:row r="33" ht="25" customHeight="1">
      <x:c r="A33" s="29"/>
      <x:c r="B33" s="29"/>
    </x:row>
    <x:row r="34" ht="25" customHeight="1">
      <x:c r="A34" s="29"/>
      <x:c r="B34" s="29"/>
    </x:row>
  </x:sheetData>
  <x:pageMargins left="0.7" right="0.7" top="0.75" bottom="0.75" header="0.3" footer="0.3"/>
</x:worksheet>
</file>